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atovy_sklad\Projekty\CHODNÍKY\Chodník_Pod Valy_Bří_Lužů_UBrány_2018_TSUB_Kunčík\Projekt_úprava_2023\Rozpočet\"/>
    </mc:Choice>
  </mc:AlternateContent>
  <bookViews>
    <workbookView xWindow="0" yWindow="0" windowWidth="28800" windowHeight="12435" activeTab="1"/>
  </bookViews>
  <sheets>
    <sheet name="Rekapitulace stavby" sheetId="1" r:id="rId1"/>
    <sheet name="1190_UB_ch_Val_01ZRN - Uh..." sheetId="2" r:id="rId2"/>
    <sheet name="1190_UB_ch_Val_02VRN - Uh..." sheetId="3" r:id="rId3"/>
  </sheets>
  <definedNames>
    <definedName name="_xlnm._FilterDatabase" localSheetId="1" hidden="1">'1190_UB_ch_Val_01ZRN - Uh...'!$C$128:$K$490</definedName>
    <definedName name="_xlnm._FilterDatabase" localSheetId="2" hidden="1">'1190_UB_ch_Val_02VRN - Uh...'!$C$120:$K$166</definedName>
    <definedName name="_xlnm.Print_Titles" localSheetId="1">'1190_UB_ch_Val_01ZRN - Uh...'!$128:$128</definedName>
    <definedName name="_xlnm.Print_Titles" localSheetId="2">'1190_UB_ch_Val_02VRN - Uh...'!$120:$120</definedName>
    <definedName name="_xlnm.Print_Titles" localSheetId="0">'Rekapitulace stavby'!$92:$92</definedName>
    <definedName name="_xlnm.Print_Area" localSheetId="1">'1190_UB_ch_Val_01ZRN - Uh...'!$C$4:$J$76,'1190_UB_ch_Val_01ZRN - Uh...'!$C$82:$J$110,'1190_UB_ch_Val_01ZRN - Uh...'!$C$116:$L$490</definedName>
    <definedName name="_xlnm.Print_Area" localSheetId="2">'1190_UB_ch_Val_02VRN - Uh...'!$C$4:$J$76,'1190_UB_ch_Val_02VRN - Uh...'!$C$82:$J$102,'1190_UB_ch_Val_02VRN - Uh...'!$C$108:$L$166</definedName>
    <definedName name="_xlnm.Print_Area" localSheetId="0">'Rekapitulace stavby'!$D$4:$AO$76,'Rekapitulace stavby'!$C$82:$AQ$97</definedName>
  </definedNames>
  <calcPr calcId="152511"/>
</workbook>
</file>

<file path=xl/calcChain.xml><?xml version="1.0" encoding="utf-8"?>
<calcChain xmlns="http://schemas.openxmlformats.org/spreadsheetml/2006/main">
  <c r="J123" i="3" l="1"/>
  <c r="J164" i="3" l="1"/>
  <c r="J161" i="3"/>
  <c r="J158" i="3"/>
  <c r="J156" i="3"/>
  <c r="J152" i="3"/>
  <c r="J149" i="3"/>
  <c r="J146" i="3"/>
  <c r="J143" i="3"/>
  <c r="J140" i="3"/>
  <c r="J137" i="3"/>
  <c r="J133" i="3"/>
  <c r="J130" i="3"/>
  <c r="J127" i="3"/>
  <c r="J126" i="3" l="1"/>
  <c r="J136" i="3"/>
  <c r="J160" i="3"/>
  <c r="J155" i="3"/>
  <c r="J37" i="3"/>
  <c r="J36" i="3"/>
  <c r="AY96" i="1"/>
  <c r="J35" i="3"/>
  <c r="AX96" i="1" s="1"/>
  <c r="AZ164" i="3"/>
  <c r="AY164" i="3"/>
  <c r="AX164" i="3"/>
  <c r="AW164" i="3"/>
  <c r="AZ161" i="3"/>
  <c r="AY161" i="3"/>
  <c r="AX161" i="3"/>
  <c r="AW161" i="3"/>
  <c r="AZ158" i="3"/>
  <c r="AY158" i="3"/>
  <c r="AX158" i="3"/>
  <c r="AW158" i="3"/>
  <c r="AZ155" i="3"/>
  <c r="AY155" i="3"/>
  <c r="AX155" i="3"/>
  <c r="AW155" i="3"/>
  <c r="AZ152" i="3"/>
  <c r="AY152" i="3"/>
  <c r="AX152" i="3"/>
  <c r="AW152" i="3"/>
  <c r="AZ149" i="3"/>
  <c r="AY149" i="3"/>
  <c r="AX149" i="3"/>
  <c r="AW149" i="3"/>
  <c r="AZ145" i="3"/>
  <c r="AY145" i="3"/>
  <c r="AX145" i="3"/>
  <c r="AW145" i="3"/>
  <c r="AZ141" i="3"/>
  <c r="AY141" i="3"/>
  <c r="AX141" i="3"/>
  <c r="AW141" i="3"/>
  <c r="AZ138" i="3"/>
  <c r="AY138" i="3"/>
  <c r="AX138" i="3"/>
  <c r="AW138" i="3"/>
  <c r="AZ135" i="3"/>
  <c r="AY135" i="3"/>
  <c r="AX135" i="3"/>
  <c r="AW135" i="3"/>
  <c r="AZ132" i="3"/>
  <c r="AY132" i="3"/>
  <c r="AX132" i="3"/>
  <c r="AW132" i="3"/>
  <c r="AZ129" i="3"/>
  <c r="AY129" i="3"/>
  <c r="AX129" i="3"/>
  <c r="AW129" i="3"/>
  <c r="AZ125" i="3"/>
  <c r="AY125" i="3"/>
  <c r="AX125" i="3"/>
  <c r="AW125" i="3"/>
  <c r="AZ123" i="3"/>
  <c r="AY123" i="3"/>
  <c r="AX123" i="3"/>
  <c r="AW123" i="3"/>
  <c r="J118" i="3"/>
  <c r="J117" i="3"/>
  <c r="F117" i="3"/>
  <c r="F115" i="3"/>
  <c r="E113" i="3"/>
  <c r="J92" i="3"/>
  <c r="J91" i="3"/>
  <c r="F91" i="3"/>
  <c r="F89" i="3"/>
  <c r="E87" i="3"/>
  <c r="J18" i="3"/>
  <c r="E18" i="3"/>
  <c r="F118" i="3" s="1"/>
  <c r="J17" i="3"/>
  <c r="J12" i="3"/>
  <c r="J115" i="3" s="1"/>
  <c r="E7" i="3"/>
  <c r="E111" i="3" s="1"/>
  <c r="J37" i="2"/>
  <c r="J36" i="2"/>
  <c r="AY95" i="1" s="1"/>
  <c r="J35" i="2"/>
  <c r="AX95" i="1" s="1"/>
  <c r="BA488" i="2"/>
  <c r="AZ488" i="2"/>
  <c r="AY488" i="2"/>
  <c r="AX488" i="2"/>
  <c r="BA485" i="2"/>
  <c r="AZ485" i="2"/>
  <c r="AY485" i="2"/>
  <c r="AX485" i="2"/>
  <c r="BA480" i="2"/>
  <c r="AZ480" i="2"/>
  <c r="AY480" i="2"/>
  <c r="AX480" i="2"/>
  <c r="BA477" i="2"/>
  <c r="AZ477" i="2"/>
  <c r="AY477" i="2"/>
  <c r="AX477" i="2"/>
  <c r="BA472" i="2"/>
  <c r="AZ472" i="2"/>
  <c r="AY472" i="2"/>
  <c r="AX472" i="2"/>
  <c r="BA465" i="2"/>
  <c r="AZ465" i="2"/>
  <c r="AY465" i="2"/>
  <c r="AX465" i="2"/>
  <c r="BA461" i="2"/>
  <c r="AZ461" i="2"/>
  <c r="AY461" i="2"/>
  <c r="AX461" i="2"/>
  <c r="BA457" i="2"/>
  <c r="AZ457" i="2"/>
  <c r="AY457" i="2"/>
  <c r="AX457" i="2"/>
  <c r="BA454" i="2"/>
  <c r="AZ454" i="2"/>
  <c r="AY454" i="2"/>
  <c r="AX454" i="2"/>
  <c r="BA450" i="2"/>
  <c r="AZ450" i="2"/>
  <c r="AY450" i="2"/>
  <c r="AX450" i="2"/>
  <c r="BA446" i="2"/>
  <c r="AZ446" i="2"/>
  <c r="AY446" i="2"/>
  <c r="AX446" i="2"/>
  <c r="BA442" i="2"/>
  <c r="AZ442" i="2"/>
  <c r="AY442" i="2"/>
  <c r="AX442" i="2"/>
  <c r="BA436" i="2"/>
  <c r="AZ436" i="2"/>
  <c r="AY436" i="2"/>
  <c r="AX436" i="2"/>
  <c r="BA432" i="2"/>
  <c r="AZ432" i="2"/>
  <c r="AY432" i="2"/>
  <c r="AX432" i="2"/>
  <c r="BA427" i="2"/>
  <c r="AZ427" i="2"/>
  <c r="AY427" i="2"/>
  <c r="AX427" i="2"/>
  <c r="BA425" i="2"/>
  <c r="AZ425" i="2"/>
  <c r="AY425" i="2"/>
  <c r="AX425" i="2"/>
  <c r="BA421" i="2"/>
  <c r="AZ421" i="2"/>
  <c r="AY421" i="2"/>
  <c r="AX421" i="2"/>
  <c r="BA417" i="2"/>
  <c r="AZ417" i="2"/>
  <c r="AY417" i="2"/>
  <c r="AX417" i="2"/>
  <c r="BA414" i="2"/>
  <c r="AZ414" i="2"/>
  <c r="AY414" i="2"/>
  <c r="AX414" i="2"/>
  <c r="BA410" i="2"/>
  <c r="AZ410" i="2"/>
  <c r="AY410" i="2"/>
  <c r="AX410" i="2"/>
  <c r="BA406" i="2"/>
  <c r="AZ406" i="2"/>
  <c r="AY406" i="2"/>
  <c r="AX406" i="2"/>
  <c r="BA402" i="2"/>
  <c r="AZ402" i="2"/>
  <c r="AY402" i="2"/>
  <c r="AX402" i="2"/>
  <c r="BA398" i="2"/>
  <c r="AZ398" i="2"/>
  <c r="AY398" i="2"/>
  <c r="AX398" i="2"/>
  <c r="BA394" i="2"/>
  <c r="AZ394" i="2"/>
  <c r="AY394" i="2"/>
  <c r="AX394" i="2"/>
  <c r="BA390" i="2"/>
  <c r="AZ390" i="2"/>
  <c r="AY390" i="2"/>
  <c r="AX390" i="2"/>
  <c r="BA387" i="2"/>
  <c r="AZ387" i="2"/>
  <c r="AY387" i="2"/>
  <c r="AX387" i="2"/>
  <c r="BA383" i="2"/>
  <c r="AZ383" i="2"/>
  <c r="AY383" i="2"/>
  <c r="AX383" i="2"/>
  <c r="BA380" i="2"/>
  <c r="AZ380" i="2"/>
  <c r="AY380" i="2"/>
  <c r="AX380" i="2"/>
  <c r="BA377" i="2"/>
  <c r="AZ377" i="2"/>
  <c r="AY377" i="2"/>
  <c r="AX377" i="2"/>
  <c r="BA374" i="2"/>
  <c r="AZ374" i="2"/>
  <c r="AY374" i="2"/>
  <c r="AX374" i="2"/>
  <c r="BA370" i="2"/>
  <c r="AZ370" i="2"/>
  <c r="AY370" i="2"/>
  <c r="AX370" i="2"/>
  <c r="BA367" i="2"/>
  <c r="AZ367" i="2"/>
  <c r="AY367" i="2"/>
  <c r="AX367" i="2"/>
  <c r="BA363" i="2"/>
  <c r="AZ363" i="2"/>
  <c r="AY363" i="2"/>
  <c r="AX363" i="2"/>
  <c r="BA361" i="2"/>
  <c r="AZ361" i="2"/>
  <c r="AY361" i="2"/>
  <c r="AX361" i="2"/>
  <c r="BA357" i="2"/>
  <c r="AZ357" i="2"/>
  <c r="AY357" i="2"/>
  <c r="AX357" i="2"/>
  <c r="BA352" i="2"/>
  <c r="AZ352" i="2"/>
  <c r="AY352" i="2"/>
  <c r="AX352" i="2"/>
  <c r="BA349" i="2"/>
  <c r="AZ349" i="2"/>
  <c r="AY349" i="2"/>
  <c r="AX349" i="2"/>
  <c r="BA346" i="2"/>
  <c r="AZ346" i="2"/>
  <c r="AY346" i="2"/>
  <c r="AX346" i="2"/>
  <c r="BA343" i="2"/>
  <c r="AZ343" i="2"/>
  <c r="AY343" i="2"/>
  <c r="AX343" i="2"/>
  <c r="BA339" i="2"/>
  <c r="AZ339" i="2"/>
  <c r="AY339" i="2"/>
  <c r="AX339" i="2"/>
  <c r="BA335" i="2"/>
  <c r="AZ335" i="2"/>
  <c r="AY335" i="2"/>
  <c r="AX335" i="2"/>
  <c r="BA331" i="2"/>
  <c r="AZ331" i="2"/>
  <c r="AY331" i="2"/>
  <c r="AX331" i="2"/>
  <c r="BA327" i="2"/>
  <c r="AZ327" i="2"/>
  <c r="AY327" i="2"/>
  <c r="AX327" i="2"/>
  <c r="BA323" i="2"/>
  <c r="AZ323" i="2"/>
  <c r="AY323" i="2"/>
  <c r="AX323" i="2"/>
  <c r="BA319" i="2"/>
  <c r="AZ319" i="2"/>
  <c r="AY319" i="2"/>
  <c r="AX319" i="2"/>
  <c r="BA315" i="2"/>
  <c r="AZ315" i="2"/>
  <c r="AY315" i="2"/>
  <c r="AX315" i="2"/>
  <c r="BA311" i="2"/>
  <c r="AZ311" i="2"/>
  <c r="AY311" i="2"/>
  <c r="AX311" i="2"/>
  <c r="BA307" i="2"/>
  <c r="AZ307" i="2"/>
  <c r="AY307" i="2"/>
  <c r="AX307" i="2"/>
  <c r="BA303" i="2"/>
  <c r="AZ303" i="2"/>
  <c r="AY303" i="2"/>
  <c r="AX303" i="2"/>
  <c r="BA299" i="2"/>
  <c r="AZ299" i="2"/>
  <c r="AY299" i="2"/>
  <c r="AX299" i="2"/>
  <c r="BA295" i="2"/>
  <c r="AZ295" i="2"/>
  <c r="AY295" i="2"/>
  <c r="AX295" i="2"/>
  <c r="BA290" i="2"/>
  <c r="AZ290" i="2"/>
  <c r="AY290" i="2"/>
  <c r="AX290" i="2"/>
  <c r="BA285" i="2"/>
  <c r="AZ285" i="2"/>
  <c r="AY285" i="2"/>
  <c r="AX285" i="2"/>
  <c r="BA280" i="2"/>
  <c r="AZ280" i="2"/>
  <c r="AY280" i="2"/>
  <c r="AX280" i="2"/>
  <c r="BA276" i="2"/>
  <c r="AZ276" i="2"/>
  <c r="AY276" i="2"/>
  <c r="AX276" i="2"/>
  <c r="BA272" i="2"/>
  <c r="AZ272" i="2"/>
  <c r="AY272" i="2"/>
  <c r="AX272" i="2"/>
  <c r="BA268" i="2"/>
  <c r="AZ268" i="2"/>
  <c r="AY268" i="2"/>
  <c r="AX268" i="2"/>
  <c r="BA264" i="2"/>
  <c r="AZ264" i="2"/>
  <c r="AY264" i="2"/>
  <c r="AX264" i="2"/>
  <c r="BA260" i="2"/>
  <c r="AZ260" i="2"/>
  <c r="AY260" i="2"/>
  <c r="AX260" i="2"/>
  <c r="BA256" i="2"/>
  <c r="AZ256" i="2"/>
  <c r="AY256" i="2"/>
  <c r="AX256" i="2"/>
  <c r="BA251" i="2"/>
  <c r="AZ251" i="2"/>
  <c r="AY251" i="2"/>
  <c r="AX251" i="2"/>
  <c r="BA243" i="2"/>
  <c r="AZ243" i="2"/>
  <c r="AY243" i="2"/>
  <c r="AX243" i="2"/>
  <c r="BA240" i="2"/>
  <c r="AZ240" i="2"/>
  <c r="AY240" i="2"/>
  <c r="AX240" i="2"/>
  <c r="BA236" i="2"/>
  <c r="AZ236" i="2"/>
  <c r="AY236" i="2"/>
  <c r="AX236" i="2"/>
  <c r="BA233" i="2"/>
  <c r="AZ233" i="2"/>
  <c r="AY233" i="2"/>
  <c r="AX233" i="2"/>
  <c r="BA229" i="2"/>
  <c r="AZ229" i="2"/>
  <c r="AY229" i="2"/>
  <c r="AX229" i="2"/>
  <c r="BA225" i="2"/>
  <c r="AZ225" i="2"/>
  <c r="AY225" i="2"/>
  <c r="AX225" i="2"/>
  <c r="BA222" i="2"/>
  <c r="AZ222" i="2"/>
  <c r="AY222" i="2"/>
  <c r="AX222" i="2"/>
  <c r="BA219" i="2"/>
  <c r="AZ219" i="2"/>
  <c r="AY219" i="2"/>
  <c r="AX219" i="2"/>
  <c r="BA215" i="2"/>
  <c r="AZ215" i="2"/>
  <c r="AY215" i="2"/>
  <c r="AX215" i="2"/>
  <c r="BA211" i="2"/>
  <c r="AZ211" i="2"/>
  <c r="AY211" i="2"/>
  <c r="AX211" i="2"/>
  <c r="BA207" i="2"/>
  <c r="AZ207" i="2"/>
  <c r="AY207" i="2"/>
  <c r="AX207" i="2"/>
  <c r="BA203" i="2"/>
  <c r="AZ203" i="2"/>
  <c r="AY203" i="2"/>
  <c r="AX203" i="2"/>
  <c r="BA195" i="2"/>
  <c r="AZ195" i="2"/>
  <c r="AY195" i="2"/>
  <c r="AX195" i="2"/>
  <c r="BA191" i="2"/>
  <c r="AZ191" i="2"/>
  <c r="AY191" i="2"/>
  <c r="AX191" i="2"/>
  <c r="BA187" i="2"/>
  <c r="AZ187" i="2"/>
  <c r="AY187" i="2"/>
  <c r="AX187" i="2"/>
  <c r="BA183" i="2"/>
  <c r="AZ183" i="2"/>
  <c r="AY183" i="2"/>
  <c r="AX183" i="2"/>
  <c r="BA179" i="2"/>
  <c r="AZ179" i="2"/>
  <c r="AY179" i="2"/>
  <c r="AX179" i="2"/>
  <c r="BA175" i="2"/>
  <c r="AZ175" i="2"/>
  <c r="AY175" i="2"/>
  <c r="AX175" i="2"/>
  <c r="BA171" i="2"/>
  <c r="AZ171" i="2"/>
  <c r="AY171" i="2"/>
  <c r="AX171" i="2"/>
  <c r="BA167" i="2"/>
  <c r="AZ167" i="2"/>
  <c r="AY167" i="2"/>
  <c r="AX167" i="2"/>
  <c r="BA163" i="2"/>
  <c r="AZ163" i="2"/>
  <c r="AY163" i="2"/>
  <c r="AX163" i="2"/>
  <c r="BA159" i="2"/>
  <c r="AZ159" i="2"/>
  <c r="AY159" i="2"/>
  <c r="AX159" i="2"/>
  <c r="BA155" i="2"/>
  <c r="AZ155" i="2"/>
  <c r="AY155" i="2"/>
  <c r="AX155" i="2"/>
  <c r="BA151" i="2"/>
  <c r="AZ151" i="2"/>
  <c r="AY151" i="2"/>
  <c r="AX151" i="2"/>
  <c r="BA147" i="2"/>
  <c r="AZ147" i="2"/>
  <c r="AY147" i="2"/>
  <c r="AX147" i="2"/>
  <c r="BA143" i="2"/>
  <c r="AZ143" i="2"/>
  <c r="AY143" i="2"/>
  <c r="AX143" i="2"/>
  <c r="BA139" i="2"/>
  <c r="AZ139" i="2"/>
  <c r="AY139" i="2"/>
  <c r="AX139" i="2"/>
  <c r="BA136" i="2"/>
  <c r="AZ136" i="2"/>
  <c r="AY136" i="2"/>
  <c r="AX136" i="2"/>
  <c r="BA132" i="2"/>
  <c r="AZ132" i="2"/>
  <c r="F36" i="2" s="1"/>
  <c r="AY132" i="2"/>
  <c r="AX132" i="2"/>
  <c r="J126" i="2"/>
  <c r="J125" i="2"/>
  <c r="F125" i="2"/>
  <c r="F123" i="2"/>
  <c r="E121" i="2"/>
  <c r="J92" i="2"/>
  <c r="J91" i="2"/>
  <c r="F91" i="2"/>
  <c r="F89" i="2"/>
  <c r="E87" i="2"/>
  <c r="J18" i="2"/>
  <c r="E18" i="2"/>
  <c r="F126" i="2" s="1"/>
  <c r="J17" i="2"/>
  <c r="J12" i="2"/>
  <c r="J123" i="2" s="1"/>
  <c r="E7" i="2"/>
  <c r="E119" i="2" s="1"/>
  <c r="L90" i="1"/>
  <c r="AM90" i="1"/>
  <c r="AM89" i="1"/>
  <c r="L89" i="1"/>
  <c r="AM87" i="1"/>
  <c r="L87" i="1"/>
  <c r="L85" i="1"/>
  <c r="L84" i="1"/>
  <c r="BC225" i="2"/>
  <c r="BC211" i="2"/>
  <c r="J191" i="2"/>
  <c r="J179" i="2"/>
  <c r="J167" i="2"/>
  <c r="J155" i="2"/>
  <c r="BC143" i="2"/>
  <c r="J132" i="2"/>
  <c r="BB132" i="3"/>
  <c r="BC485" i="2"/>
  <c r="J480" i="2"/>
  <c r="BC465" i="2"/>
  <c r="J457" i="2"/>
  <c r="BC446" i="2"/>
  <c r="BC436" i="2"/>
  <c r="BC427" i="2"/>
  <c r="BC421" i="2"/>
  <c r="BC414" i="2"/>
  <c r="BC406" i="2"/>
  <c r="BC398" i="2"/>
  <c r="BC390" i="2"/>
  <c r="BC383" i="2"/>
  <c r="BC377" i="2"/>
  <c r="BC370" i="2"/>
  <c r="BC367" i="2"/>
  <c r="BC361" i="2"/>
  <c r="BC352" i="2"/>
  <c r="J346" i="2"/>
  <c r="J339" i="2"/>
  <c r="BC331" i="2"/>
  <c r="J323" i="2"/>
  <c r="BC315" i="2"/>
  <c r="BC307" i="2"/>
  <c r="BC299" i="2"/>
  <c r="J290" i="2"/>
  <c r="J280" i="2"/>
  <c r="BC272" i="2"/>
  <c r="BC264" i="2"/>
  <c r="BC256" i="2"/>
  <c r="BC243" i="2"/>
  <c r="J240" i="2"/>
  <c r="BC233" i="2"/>
  <c r="J225" i="2"/>
  <c r="BC215" i="2"/>
  <c r="J203" i="2"/>
  <c r="BC187" i="2"/>
  <c r="BC171" i="2"/>
  <c r="J159" i="2"/>
  <c r="J143" i="2"/>
  <c r="AS94" i="1"/>
  <c r="BB141" i="3"/>
  <c r="BB152" i="3"/>
  <c r="BC488" i="2"/>
  <c r="J477" i="2"/>
  <c r="J465" i="2"/>
  <c r="J461" i="2"/>
  <c r="J454" i="2"/>
  <c r="J446" i="2"/>
  <c r="J436" i="2"/>
  <c r="J427" i="2"/>
  <c r="BC417" i="2"/>
  <c r="J414" i="2"/>
  <c r="BC402" i="2"/>
  <c r="BC394" i="2"/>
  <c r="J387" i="2"/>
  <c r="J380" i="2"/>
  <c r="BC374" i="2"/>
  <c r="BC363" i="2"/>
  <c r="J357" i="2"/>
  <c r="BC349" i="2"/>
  <c r="BC343" i="2"/>
  <c r="BC335" i="2"/>
  <c r="J327" i="2"/>
  <c r="BC319" i="2"/>
  <c r="BC311" i="2"/>
  <c r="BC303" i="2"/>
  <c r="BC295" i="2"/>
  <c r="BC280" i="2"/>
  <c r="J276" i="2"/>
  <c r="J268" i="2"/>
  <c r="J260" i="2"/>
  <c r="BC251" i="2"/>
  <c r="BC240" i="2"/>
  <c r="BC229" i="2"/>
  <c r="J222" i="2"/>
  <c r="J211" i="2"/>
  <c r="J195" i="2"/>
  <c r="BC183" i="2"/>
  <c r="J171" i="2"/>
  <c r="BC151" i="2"/>
  <c r="J139" i="2"/>
  <c r="BC207" i="2"/>
  <c r="BC191" i="2"/>
  <c r="BC179" i="2"/>
  <c r="BC167" i="2"/>
  <c r="BC155" i="2"/>
  <c r="BC147" i="2"/>
  <c r="J136" i="2"/>
  <c r="BB164" i="3"/>
  <c r="BB149" i="3"/>
  <c r="BB138" i="3"/>
  <c r="J219" i="2"/>
  <c r="BC195" i="2"/>
  <c r="J175" i="2"/>
  <c r="J163" i="2"/>
  <c r="J151" i="2"/>
  <c r="BC136" i="2"/>
  <c r="BB125" i="3"/>
  <c r="BB145" i="3"/>
  <c r="J488" i="2"/>
  <c r="BC480" i="2"/>
  <c r="BC472" i="2"/>
  <c r="BC461" i="2"/>
  <c r="BC454" i="2"/>
  <c r="J450" i="2"/>
  <c r="J442" i="2"/>
  <c r="BC432" i="2"/>
  <c r="BC425" i="2"/>
  <c r="J421" i="2"/>
  <c r="BC410" i="2"/>
  <c r="J406" i="2"/>
  <c r="J398" i="2"/>
  <c r="J390" i="2"/>
  <c r="J383" i="2"/>
  <c r="J377" i="2"/>
  <c r="J370" i="2"/>
  <c r="J363" i="2"/>
  <c r="BC357" i="2"/>
  <c r="J349" i="2"/>
  <c r="J343" i="2"/>
  <c r="J335" i="2"/>
  <c r="BC327" i="2"/>
  <c r="J319" i="2"/>
  <c r="J311" i="2"/>
  <c r="J303" i="2"/>
  <c r="J295" i="2"/>
  <c r="BC285" i="2"/>
  <c r="BC276" i="2"/>
  <c r="BC268" i="2"/>
  <c r="BC260" i="2"/>
  <c r="J251" i="2"/>
  <c r="BC236" i="2"/>
  <c r="J233" i="2"/>
  <c r="BC222" i="2"/>
  <c r="J215" i="2"/>
  <c r="J207" i="2"/>
  <c r="J183" i="2"/>
  <c r="BC159" i="2"/>
  <c r="J147" i="2"/>
  <c r="BC132" i="2"/>
  <c r="BB158" i="3"/>
  <c r="BB155" i="3"/>
  <c r="BB161" i="3"/>
  <c r="BB135" i="3"/>
  <c r="BB123" i="3"/>
  <c r="BB129" i="3"/>
  <c r="J485" i="2"/>
  <c r="BC477" i="2"/>
  <c r="J472" i="2"/>
  <c r="BC457" i="2"/>
  <c r="BC450" i="2"/>
  <c r="BC442" i="2"/>
  <c r="J432" i="2"/>
  <c r="J425" i="2"/>
  <c r="J417" i="2"/>
  <c r="J410" i="2"/>
  <c r="J402" i="2"/>
  <c r="J394" i="2"/>
  <c r="BC387" i="2"/>
  <c r="BC380" i="2"/>
  <c r="J374" i="2"/>
  <c r="J367" i="2"/>
  <c r="J361" i="2"/>
  <c r="J352" i="2"/>
  <c r="BC346" i="2"/>
  <c r="BC339" i="2"/>
  <c r="J331" i="2"/>
  <c r="BC323" i="2"/>
  <c r="J315" i="2"/>
  <c r="J307" i="2"/>
  <c r="J299" i="2"/>
  <c r="BC290" i="2"/>
  <c r="J285" i="2"/>
  <c r="J272" i="2"/>
  <c r="J264" i="2"/>
  <c r="J256" i="2"/>
  <c r="J243" i="2"/>
  <c r="J236" i="2"/>
  <c r="J229" i="2"/>
  <c r="BC219" i="2"/>
  <c r="BC203" i="2"/>
  <c r="J187" i="2"/>
  <c r="BC175" i="2"/>
  <c r="BC163" i="2"/>
  <c r="BC139" i="2"/>
  <c r="F37" i="2" l="1"/>
  <c r="BD95" i="1" s="1"/>
  <c r="F35" i="2"/>
  <c r="BB95" i="1" s="1"/>
  <c r="J122" i="3"/>
  <c r="J121" i="3" s="1"/>
  <c r="BB148" i="3"/>
  <c r="J99" i="3"/>
  <c r="BC294" i="2"/>
  <c r="J294" i="2" s="1"/>
  <c r="J102" i="2" s="1"/>
  <c r="BC255" i="2"/>
  <c r="J255" i="2" s="1"/>
  <c r="J99" i="2" s="1"/>
  <c r="BC131" i="2"/>
  <c r="J131" i="2" s="1"/>
  <c r="J98" i="2" s="1"/>
  <c r="BC431" i="2"/>
  <c r="J431" i="2" s="1"/>
  <c r="J104" i="2" s="1"/>
  <c r="BB128" i="3"/>
  <c r="J98" i="3" s="1"/>
  <c r="BC356" i="2"/>
  <c r="J356" i="2" s="1"/>
  <c r="J103" i="2" s="1"/>
  <c r="BC484" i="2"/>
  <c r="BC483" i="2" s="1"/>
  <c r="J483" i="2" s="1"/>
  <c r="J108" i="2" s="1"/>
  <c r="AU96" i="1"/>
  <c r="BC476" i="2"/>
  <c r="BC475" i="2" s="1"/>
  <c r="J475" i="2" s="1"/>
  <c r="J106" i="2" s="1"/>
  <c r="BC284" i="2"/>
  <c r="J284" i="2"/>
  <c r="J100" i="2" s="1"/>
  <c r="BC289" i="2"/>
  <c r="J289" i="2" s="1"/>
  <c r="J101" i="2" s="1"/>
  <c r="BC471" i="2"/>
  <c r="J471" i="2" s="1"/>
  <c r="J105" i="2" s="1"/>
  <c r="E85" i="3"/>
  <c r="J89" i="3"/>
  <c r="AV141" i="3"/>
  <c r="AV164" i="3"/>
  <c r="F92" i="3"/>
  <c r="AV132" i="3"/>
  <c r="AV161" i="3"/>
  <c r="AV125" i="3"/>
  <c r="AV129" i="3"/>
  <c r="AV149" i="3"/>
  <c r="AV152" i="3"/>
  <c r="AV135" i="3"/>
  <c r="AV138" i="3"/>
  <c r="AV155" i="3"/>
  <c r="AV158" i="3"/>
  <c r="AV145" i="3"/>
  <c r="AV123" i="3"/>
  <c r="AW95" i="1"/>
  <c r="E85" i="2"/>
  <c r="J89" i="2"/>
  <c r="F92" i="2"/>
  <c r="AW132" i="2"/>
  <c r="AW136" i="2"/>
  <c r="AW139" i="2"/>
  <c r="AW143" i="2"/>
  <c r="AW147" i="2"/>
  <c r="AW151" i="2"/>
  <c r="AW155" i="2"/>
  <c r="AW159" i="2"/>
  <c r="AW163" i="2"/>
  <c r="AW167" i="2"/>
  <c r="AW171" i="2"/>
  <c r="AW175" i="2"/>
  <c r="AW179" i="2"/>
  <c r="AW183" i="2"/>
  <c r="AW187" i="2"/>
  <c r="AW191" i="2"/>
  <c r="AW195" i="2"/>
  <c r="AW203" i="2"/>
  <c r="AW207" i="2"/>
  <c r="AW211" i="2"/>
  <c r="AW215" i="2"/>
  <c r="AW219" i="2"/>
  <c r="AW222" i="2"/>
  <c r="AW225" i="2"/>
  <c r="AW229" i="2"/>
  <c r="AW233" i="2"/>
  <c r="AW236" i="2"/>
  <c r="AW240" i="2"/>
  <c r="AW243" i="2"/>
  <c r="AW251" i="2"/>
  <c r="AW256" i="2"/>
  <c r="AW260" i="2"/>
  <c r="AW264" i="2"/>
  <c r="AW268" i="2"/>
  <c r="AW272" i="2"/>
  <c r="AW276" i="2"/>
  <c r="AW280" i="2"/>
  <c r="AW285" i="2"/>
  <c r="AW290" i="2"/>
  <c r="AW295" i="2"/>
  <c r="AW299" i="2"/>
  <c r="AW303" i="2"/>
  <c r="AW307" i="2"/>
  <c r="AW311" i="2"/>
  <c r="AW315" i="2"/>
  <c r="AW319" i="2"/>
  <c r="AW323" i="2"/>
  <c r="AW327" i="2"/>
  <c r="AW331" i="2"/>
  <c r="AW335" i="2"/>
  <c r="AW339" i="2"/>
  <c r="AW343" i="2"/>
  <c r="AW346" i="2"/>
  <c r="AW349" i="2"/>
  <c r="AW352" i="2"/>
  <c r="AW357" i="2"/>
  <c r="AW361" i="2"/>
  <c r="AW363" i="2"/>
  <c r="AW367" i="2"/>
  <c r="AW370" i="2"/>
  <c r="AW374" i="2"/>
  <c r="AW377" i="2"/>
  <c r="AW380" i="2"/>
  <c r="AW383" i="2"/>
  <c r="AW387" i="2"/>
  <c r="AW390" i="2"/>
  <c r="AW394" i="2"/>
  <c r="AW398" i="2"/>
  <c r="AW402" i="2"/>
  <c r="AW406" i="2"/>
  <c r="AW410" i="2"/>
  <c r="AW414" i="2"/>
  <c r="AW417" i="2"/>
  <c r="AW421" i="2"/>
  <c r="AW425" i="2"/>
  <c r="AW427" i="2"/>
  <c r="AW432" i="2"/>
  <c r="AW436" i="2"/>
  <c r="AW442" i="2"/>
  <c r="AW446" i="2"/>
  <c r="AW450" i="2"/>
  <c r="AW454" i="2"/>
  <c r="AW457" i="2"/>
  <c r="AW461" i="2"/>
  <c r="AW465" i="2"/>
  <c r="AW472" i="2"/>
  <c r="AW477" i="2"/>
  <c r="AW480" i="2"/>
  <c r="AW485" i="2"/>
  <c r="AW488" i="2"/>
  <c r="BA95" i="1"/>
  <c r="BC95" i="1"/>
  <c r="F35" i="3"/>
  <c r="BB96" i="1" s="1"/>
  <c r="BA96" i="1"/>
  <c r="F37" i="3"/>
  <c r="BD96" i="1" s="1"/>
  <c r="F36" i="3"/>
  <c r="BC96" i="1" s="1"/>
  <c r="AW96" i="1"/>
  <c r="BB94" i="1" l="1"/>
  <c r="W31" i="1" s="1"/>
  <c r="J484" i="2"/>
  <c r="J109" i="2" s="1"/>
  <c r="BA94" i="1"/>
  <c r="W30" i="1" s="1"/>
  <c r="BC94" i="1"/>
  <c r="W32" i="1" s="1"/>
  <c r="BD94" i="1"/>
  <c r="W33" i="1" s="1"/>
  <c r="J476" i="2"/>
  <c r="J107" i="2" s="1"/>
  <c r="BC130" i="2"/>
  <c r="J130" i="2" s="1"/>
  <c r="J97" i="2" s="1"/>
  <c r="BB122" i="3"/>
  <c r="J97" i="3" s="1"/>
  <c r="AU95" i="1"/>
  <c r="AU94" i="1" s="1"/>
  <c r="AX94" i="1" l="1"/>
  <c r="AY94" i="1"/>
  <c r="AW94" i="1"/>
  <c r="AK30" i="1" s="1"/>
  <c r="BC129" i="2"/>
  <c r="J129" i="2" s="1"/>
  <c r="BB121" i="3"/>
  <c r="J30" i="3" s="1"/>
  <c r="J96" i="2" l="1"/>
  <c r="J30" i="2"/>
  <c r="F33" i="2" s="1"/>
  <c r="AG96" i="1"/>
  <c r="AN96" i="1" s="1"/>
  <c r="J33" i="3"/>
  <c r="AV96" i="1" s="1"/>
  <c r="AT96" i="1" s="1"/>
  <c r="F33" i="3"/>
  <c r="AZ96" i="1" s="1"/>
  <c r="J96" i="3"/>
  <c r="AG95" i="1" l="1"/>
  <c r="J33" i="2"/>
  <c r="AZ95" i="1"/>
  <c r="AZ94" i="1" s="1"/>
  <c r="AV94" i="1" s="1"/>
  <c r="AT94" i="1" s="1"/>
  <c r="J39" i="3"/>
  <c r="AG94" i="1"/>
  <c r="AN94" i="1" s="1"/>
  <c r="J39" i="2" l="1"/>
  <c r="AV95" i="1"/>
  <c r="AT95" i="1" s="1"/>
  <c r="AN95" i="1" s="1"/>
  <c r="AK26" i="1"/>
  <c r="W29" i="1"/>
  <c r="AK29" i="1" s="1"/>
  <c r="AK35" i="1" l="1"/>
</calcChain>
</file>

<file path=xl/sharedStrings.xml><?xml version="1.0" encoding="utf-8"?>
<sst xmlns="http://schemas.openxmlformats.org/spreadsheetml/2006/main" count="3562" uniqueCount="876">
  <si>
    <t>Export Komplet</t>
  </si>
  <si>
    <t/>
  </si>
  <si>
    <t>2.0</t>
  </si>
  <si>
    <t>False</t>
  </si>
  <si>
    <t>{2945b16a-28c4-4675-b29c-d5cf2b814245}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</si>
  <si>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</si>
  <si>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</si>
  <si>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</si>
  <si>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</si>
  <si>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</si>
  <si>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</si>
  <si>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</si>
  <si>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</si>
  <si>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1190_UB_ch_Pod_Valy</t>
  </si>
  <si>
    <t>Stavba:</t>
  </si>
  <si>
    <t>Uherský Brod, rekonstrukce chodníků 2018 - část 1. Ulice Pod valy</t>
  </si>
  <si>
    <t>KSO:</t>
  </si>
  <si>
    <t>822 27</t>
  </si>
  <si>
    <t>CC-CZ:</t>
  </si>
  <si>
    <t>21121</t>
  </si>
  <si>
    <t>Místo:</t>
  </si>
  <si>
    <t>Uherský Brod</t>
  </si>
  <si>
    <t>Datum:</t>
  </si>
  <si>
    <t>23. 1. 2023</t>
  </si>
  <si>
    <t>Zadavatel:</t>
  </si>
  <si>
    <t>IČ:</t>
  </si>
  <si>
    <t>Město Uherský Brod</t>
  </si>
  <si>
    <t>DIČ:</t>
  </si>
  <si>
    <t>Zhotovitel:</t>
  </si>
  <si>
    <t xml:space="preserve"> </t>
  </si>
  <si>
    <t>Projektant:</t>
  </si>
  <si>
    <t>15255174</t>
  </si>
  <si>
    <t xml:space="preserve">Ing. Kunčík </t>
  </si>
  <si>
    <t>True</t>
  </si>
  <si>
    <t>Zpracovatel:</t>
  </si>
  <si>
    <t>Ing. Kunčík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</si>
  <si>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</si>
  <si>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 Položky soupisu prací, které nemají ve sloupci „Cenová soustava“ uveden žádný údaj, nepochází z Cenové soustavy ÚRS (takové položky soupisu prací mají Cenovou soustavu „VLASTNÍ“ – není v tabulce uvedený žádný údaj). Ocenění "vlastní" položky je na základě odborných znalostí a zkušeností projektanta při realizaci obdobných zakázek za období 10-ti let,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</si>
  <si>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</si>
  <si>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</si>
  <si>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</si>
  <si>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</si>
  <si>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</si>
  <si>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</si>
  <si>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</si>
  <si>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</si>
  <si>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</si>
  <si>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</si>
  <si>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</si>
  <si>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</si>
  <si>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</si>
  <si>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</si>
  <si>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</si>
  <si>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</si>
  <si>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</si>
  <si>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</si>
  <si>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</si>
  <si>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</si>
  <si>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</si>
  <si>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</si>
  <si>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</si>
  <si>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</si>
  <si>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</si>
  <si>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</si>
  <si>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</si>
  <si>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</si>
  <si>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</si>
  <si>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</si>
  <si>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</si>
  <si>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</si>
  <si>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</si>
  <si>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</si>
  <si>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</si>
  <si>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</si>
  <si>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</si>
  <si>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</si>
  <si>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</si>
  <si>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</si>
  <si>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</si>
  <si>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</si>
  <si>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</si>
  <si>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</si>
  <si>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</si>
  <si>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1190_UB_ch_Val_01ZRN</t>
  </si>
  <si>
    <t>Uherský Brod, rekonstrukce chodníků 2018 - část 1. Pod Valy. 01 ZRN</t>
  </si>
  <si>
    <t>STA</t>
  </si>
  <si>
    <t>1</t>
  </si>
  <si>
    <t>{29232bfc-2857-4662-b794-9831fb5e2a42}</t>
  </si>
  <si>
    <t>2</t>
  </si>
  <si>
    <t>1190_UB_ch_Val_02VRN</t>
  </si>
  <si>
    <t>Uherský Brod, rekonstrukce chodníků 2018 - část 1. Pod Valy. 02 VRN</t>
  </si>
  <si>
    <t>{31abfa47-a204-426a-823f-77e90012a95d}</t>
  </si>
  <si>
    <t>odst_mozaik</t>
  </si>
  <si>
    <t>48,09</t>
  </si>
  <si>
    <t>odst_30_30</t>
  </si>
  <si>
    <t>432,81</t>
  </si>
  <si>
    <t>KRYCÍ LIST SOUPISU PRACÍ</t>
  </si>
  <si>
    <t>odst_beton</t>
  </si>
  <si>
    <t>1,2</t>
  </si>
  <si>
    <t>odst_AB</t>
  </si>
  <si>
    <t>7,1</t>
  </si>
  <si>
    <t>patky_zábradlí</t>
  </si>
  <si>
    <t>2,944</t>
  </si>
  <si>
    <t>zeď_beton</t>
  </si>
  <si>
    <t>25,125</t>
  </si>
  <si>
    <t>Objekt:</t>
  </si>
  <si>
    <t>bednění</t>
  </si>
  <si>
    <t>48,25</t>
  </si>
  <si>
    <t>1190_UB_ch_Val_01ZRN - Uherský Brod, rekonstrukce chodníků 2018 - část 1. Pod Valy. 01 ZRN</t>
  </si>
  <si>
    <t>Zasyp_trativod</t>
  </si>
  <si>
    <t>10</t>
  </si>
  <si>
    <t>odkop_chod</t>
  </si>
  <si>
    <t>261,385</t>
  </si>
  <si>
    <t>řezání_ACO</t>
  </si>
  <si>
    <t>21,15</t>
  </si>
  <si>
    <t>řezání_beton</t>
  </si>
  <si>
    <t>3,2</t>
  </si>
  <si>
    <t>new_sil_obr</t>
  </si>
  <si>
    <t>20,1</t>
  </si>
  <si>
    <t>new_obr_kam</t>
  </si>
  <si>
    <t>5</t>
  </si>
  <si>
    <t>new_obr_chod</t>
  </si>
  <si>
    <t>206</t>
  </si>
  <si>
    <t>ACO_kce</t>
  </si>
  <si>
    <t>8,5</t>
  </si>
  <si>
    <t>ZDL_šedočer</t>
  </si>
  <si>
    <t>439,7</t>
  </si>
  <si>
    <t>ZDL_slepec</t>
  </si>
  <si>
    <t>9,4</t>
  </si>
  <si>
    <t>pláň</t>
  </si>
  <si>
    <t>573,15</t>
  </si>
  <si>
    <t>rýhy_suma</t>
  </si>
  <si>
    <t>95,469</t>
  </si>
  <si>
    <t>násyp</t>
  </si>
  <si>
    <t>103,04</t>
  </si>
  <si>
    <t>humus</t>
  </si>
  <si>
    <t>249,8</t>
  </si>
  <si>
    <t>ornice_kubiky</t>
  </si>
  <si>
    <t>24,98</t>
  </si>
  <si>
    <t>zemina_odvoz</t>
  </si>
  <si>
    <t>356,854</t>
  </si>
  <si>
    <t>ACO_čistá</t>
  </si>
  <si>
    <t>3,475</t>
  </si>
  <si>
    <t>bourání_zdí</t>
  </si>
  <si>
    <t>26,661</t>
  </si>
  <si>
    <t>sklad_zábradlí</t>
  </si>
  <si>
    <t>2,248</t>
  </si>
  <si>
    <t>sklad_suťi</t>
  </si>
  <si>
    <t>346</t>
  </si>
  <si>
    <t>nátěr_zábradlí</t>
  </si>
  <si>
    <t>83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</si>
  <si>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</si>
  <si>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</si>
  <si>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</si>
  <si>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</si>
  <si>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</si>
  <si>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</si>
  <si>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</si>
  <si>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</si>
  <si>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</si>
  <si>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</si>
  <si>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</si>
  <si>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</si>
  <si>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</si>
  <si>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</si>
  <si>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</si>
  <si>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</si>
  <si>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N00 - Nátěry</t>
  </si>
  <si>
    <t xml:space="preserve">    N01 - Nátěry</t>
  </si>
  <si>
    <t>SOUPIS PRACÍ</t>
  </si>
  <si>
    <t>PČ</t>
  </si>
  <si>
    <t>MJ</t>
  </si>
  <si>
    <t>Množství</t>
  </si>
  <si>
    <t>J.cena [CZK]</t>
  </si>
  <si>
    <t>Cenová soustava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</si>
  <si>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</si>
  <si>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</si>
  <si>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</si>
  <si>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</si>
  <si>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</si>
  <si>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</si>
  <si>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</si>
  <si>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</si>
  <si>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</si>
  <si>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CS ÚRS 2023 01</t>
  </si>
  <si>
    <t>4</t>
  </si>
  <si>
    <t>2137343376</t>
  </si>
  <si>
    <t>PP</t>
  </si>
  <si>
    <t>Odstranění křovin a stromů s odstraněním kořenů ručně průměru kmene do 100 mm jakékoliv plochy v rovině nebo ve svahu o sklonu do 1:5</t>
  </si>
  <si>
    <t>Online PSC</t>
  </si>
  <si>
    <t>https://podminky.urs.cz/item/CS_URS_2023_01/111211101</t>
  </si>
  <si>
    <t>VV</t>
  </si>
  <si>
    <t>10,3+18,6</t>
  </si>
  <si>
    <t>112111111</t>
  </si>
  <si>
    <t>Spálení větví všech druhů stromů</t>
  </si>
  <si>
    <t>kus</t>
  </si>
  <si>
    <t>51604594</t>
  </si>
  <si>
    <t>Spálení větví stromů všech druhů stromů o průměru kmene přes 0,10 m na hromadách</t>
  </si>
  <si>
    <t>https://podminky.urs.cz/item/CS_URS_2023_01/112111111</t>
  </si>
  <si>
    <t>3</t>
  </si>
  <si>
    <t>113106111</t>
  </si>
  <si>
    <t>Rozebrání dlažeb z mozaiky komunikací pro pěší ručně</t>
  </si>
  <si>
    <t>-1505712805</t>
  </si>
  <si>
    <t>Rozebrání dlažeb komunikací pro pěší s přemístěním hmot na skládku na vzdálenost do 3 m nebo s naložením na dopravní prostředek s ložem z kameniva nebo živice a s jakoukoliv výplní spár ručně z mozaiky</t>
  </si>
  <si>
    <t>https://podminky.urs.cz/item/CS_URS_2023_01/113106111</t>
  </si>
  <si>
    <t>(235,1+245,8)*0,1</t>
  </si>
  <si>
    <t>113106142</t>
  </si>
  <si>
    <t>Rozebrání dlažeb z betonových nebo kamenných dlaždic komunikací pro pěší strojně pl přes 50 m2</t>
  </si>
  <si>
    <t>-1866714468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</si>
  <si>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</si>
  <si>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https://podminky.urs.cz/item/CS_URS_2023_01/113106142</t>
  </si>
  <si>
    <t>235,1+245,8-odst_mozaik</t>
  </si>
  <si>
    <t>113107131</t>
  </si>
  <si>
    <t>Odstranění podkladu z betonu prostého tl přes 100 do 150 mm ručně</t>
  </si>
  <si>
    <t>-769327531</t>
  </si>
  <si>
    <t>Odstranění podkladů nebo krytů ručně s přemístěním hmot na skládku na vzdálenost do 3 m nebo s naložením na dopravní prostředek z betonu prostého, o tl. vrstvy přes 100 do 150 mm</t>
  </si>
  <si>
    <t>https://podminky.urs.cz/item/CS_URS_2023_01/113107131</t>
  </si>
  <si>
    <t>6</t>
  </si>
  <si>
    <t>113107142</t>
  </si>
  <si>
    <t>Odstranění podkladu živičného tl přes 50 do 100 mm ručně</t>
  </si>
  <si>
    <t>-1735952434</t>
  </si>
  <si>
    <t>Odstranění podkladů nebo krytů ručně s přemístěním hmot na skládku na vzdálenost do 3 m nebo s naložením na dopravní prostředek živičných, o tl. vrstvy přes 50 do 100 mm</t>
  </si>
  <si>
    <t>https://podminky.urs.cz/item/CS_URS_2023_01/113107142</t>
  </si>
  <si>
    <t>2+2,2+2,9</t>
  </si>
  <si>
    <t>7</t>
  </si>
  <si>
    <t>113107212</t>
  </si>
  <si>
    <t>Odstranění podkladu z kameniva těženého tl přes 100 do 200 mm strojně pl přes 200 m2</t>
  </si>
  <si>
    <t>-327144605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</si>
  <si>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</si>
  <si>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https://podminky.urs.cz/item/CS_URS_2023_01/113107212</t>
  </si>
  <si>
    <t>odst_mozaik+odst_30_30</t>
  </si>
  <si>
    <t>8</t>
  </si>
  <si>
    <t>113107323</t>
  </si>
  <si>
    <t>Odstranění podkladu z kameniva drceného tl přes 200 do 300 mm strojně pl do 50 m2</t>
  </si>
  <si>
    <t>1679514546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</si>
  <si>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</si>
  <si>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https://podminky.urs.cz/item/CS_URS_2023_01/113107323</t>
  </si>
  <si>
    <t>odst_AB+odst_beton</t>
  </si>
  <si>
    <t>9</t>
  </si>
  <si>
    <t>113202111</t>
  </si>
  <si>
    <t>Vytrhání obrub krajníků obrubníků stojatých</t>
  </si>
  <si>
    <t>m</t>
  </si>
  <si>
    <t>-1393134391</t>
  </si>
  <si>
    <t>Vytrhání obrub s vybouráním lože, s přemístěním hmot na skládku na vzdálenost do 3 m nebo s naložením na dopravní prostředek z krajníků nebo obrubníků stojatých</t>
  </si>
  <si>
    <t>https://podminky.urs.cz/item/CS_URS_2023_01/113202111</t>
  </si>
  <si>
    <t>8,3+4,3+5,3</t>
  </si>
  <si>
    <t>113203111</t>
  </si>
  <si>
    <t>Vytrhání obrub z dlažebních kostek</t>
  </si>
  <si>
    <t>-1617092355</t>
  </si>
  <si>
    <t>Vytrhání obrub s vybouráním lože, s přemístěním hmot na skládku na vzdálenost do 3 m nebo s naložením na dopravní prostředek z dlažebních kostek</t>
  </si>
  <si>
    <t>https://podminky.urs.cz/item/CS_URS_2023_01/113203111</t>
  </si>
  <si>
    <t>odst_řadek</t>
  </si>
  <si>
    <t>2*(8,3+4,3+5,3)+2*3</t>
  </si>
  <si>
    <t>11</t>
  </si>
  <si>
    <t>113204111</t>
  </si>
  <si>
    <t>Vytrhání obrub záhonových</t>
  </si>
  <si>
    <t>-1050052100</t>
  </si>
  <si>
    <t>Vytrhání obrub s vybouráním lože, s přemístěním hmot na skládku na vzdálenost do 3 m nebo s naložením na dopravní prostředek záhonových</t>
  </si>
  <si>
    <t>https://podminky.urs.cz/item/CS_URS_2023_01/113204111</t>
  </si>
  <si>
    <t>87,8+40,1</t>
  </si>
  <si>
    <t>12</t>
  </si>
  <si>
    <t>122151402</t>
  </si>
  <si>
    <t>Vykopávky v zemníku na suchu v hornině třídy těžitelnosti I skupiny 1 a 2 objem do 50 m3 strojně</t>
  </si>
  <si>
    <t>m3</t>
  </si>
  <si>
    <t>1378893671</t>
  </si>
  <si>
    <t>Vykopávky v zemnících na suchu strojně zapažených i nezapažených v hornině třídy těžitelnosti I skupiny 1 a 2 přes 20 do 50 m3</t>
  </si>
  <si>
    <t>https://podminky.urs.cz/item/CS_URS_2023_01/122151402</t>
  </si>
  <si>
    <t>humus*0,1</t>
  </si>
  <si>
    <t>13</t>
  </si>
  <si>
    <t>122151404</t>
  </si>
  <si>
    <t>Vykopávky v zemníku na suchu v hornině třídy těžitelnosti I skupiny 1 a 2 objem do 500 m3 strojně</t>
  </si>
  <si>
    <t>1485098187</t>
  </si>
  <si>
    <t>Vykopávky v zemnících na suchu strojně zapažených i nezapažených v hornině třídy těžitelnosti I skupiny 1 a 2 přes 100 do 500 m3</t>
  </si>
  <si>
    <t>https://podminky.urs.cz/item/CS_URS_2023_01/122151404</t>
  </si>
  <si>
    <t>14</t>
  </si>
  <si>
    <t>122252203</t>
  </si>
  <si>
    <t>Odkopávky a prokopávky nezapažené pro silnice a dálnice v hornině třídy těžitelnosti I objem do 100 m3 strojně</t>
  </si>
  <si>
    <t>-886684114</t>
  </si>
  <si>
    <t>Odkopávky a prokopávky nezapažené pro silnice a dálnice strojně v hornině třídy těžitelnosti I do 100 m3</t>
  </si>
  <si>
    <t>https://podminky.urs.cz/item/CS_URS_2023_01/122252203</t>
  </si>
  <si>
    <t>129001101</t>
  </si>
  <si>
    <t>Příplatek za ztížení odkopávky nebo prokopávky v blízkosti inženýrských sítí</t>
  </si>
  <si>
    <t>2024148243</t>
  </si>
  <si>
    <t>Příplatek k cenám vykopávek za ztížení vykopávky v blízkosti podzemního vedení nebo výbušnin v horninách jakékoliv třídy</t>
  </si>
  <si>
    <t>https://podminky.urs.cz/item/CS_URS_2023_01/129001101</t>
  </si>
  <si>
    <t>blizky_kabel</t>
  </si>
  <si>
    <t>161*1*0,5</t>
  </si>
  <si>
    <t>16</t>
  </si>
  <si>
    <t>129911121</t>
  </si>
  <si>
    <t>Bourání zdiva z betonu prostého neprokládaného v odkopávkách nebo prokopávkách ručně</t>
  </si>
  <si>
    <t>-2113920132</t>
  </si>
  <si>
    <t>Bourání konstrukcí v odkopávkách a prokopávkách ručně s přemístěním suti na hromady na vzdálenost do 20 m nebo s naložením na dopravní prostředek z betonu prostého neprokládaného</t>
  </si>
  <si>
    <t>https://podminky.urs.cz/item/CS_URS_2023_01/129911121</t>
  </si>
  <si>
    <t>17</t>
  </si>
  <si>
    <t>132251102</t>
  </si>
  <si>
    <t>Hloubení rýh nezapažených š do 800 mm v hornině třídy těžitelnosti I skupiny 3 objem do 50 m3 strojně</t>
  </si>
  <si>
    <t>757895352</t>
  </si>
  <si>
    <t>Hloubení nezapažených rýh šířky do 800 mm strojně s urovnáním dna do předepsaného profilu a spádu v hornině třídy těžitelnosti I skupiny 3 přes 20 do 50 m3</t>
  </si>
  <si>
    <t>https://podminky.urs.cz/item/CS_URS_2023_01/132251102</t>
  </si>
  <si>
    <t>rýhy_obruby</t>
  </si>
  <si>
    <t>0,5*0,5*(new_obr_chod+new_obr_kam+new_sil_obr)</t>
  </si>
  <si>
    <t>rýha_zeď</t>
  </si>
  <si>
    <t>25*0,99</t>
  </si>
  <si>
    <t>rýhy_patky</t>
  </si>
  <si>
    <t>rýha_trativod</t>
  </si>
  <si>
    <t>Součet</t>
  </si>
  <si>
    <t>18</t>
  </si>
  <si>
    <t>162651112</t>
  </si>
  <si>
    <t>Vodorovné přemístění přes 4 000 do 5000 m výkopku/sypaniny z horniny třídy těžitelnosti I skupiny 1 až 3</t>
  </si>
  <si>
    <t>-1120519663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</si>
  <si>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</si>
  <si>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https://podminky.urs.cz/item/CS_URS_2023_01/162651112</t>
  </si>
  <si>
    <t>násyp+ornice_kubiky</t>
  </si>
  <si>
    <t>19</t>
  </si>
  <si>
    <t>162751117</t>
  </si>
  <si>
    <t>Vodorovné přemístění přes 9 000 do 10000 m výkopku/sypaniny z horniny třídy těžitelnosti I skupiny 1 až 3</t>
  </si>
  <si>
    <t>315487596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</si>
  <si>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</si>
  <si>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https://podminky.urs.cz/item/CS_URS_2023_01/162751117</t>
  </si>
  <si>
    <t>odkop_chod+rýhy_suma</t>
  </si>
  <si>
    <t>20</t>
  </si>
  <si>
    <t>162751119</t>
  </si>
  <si>
    <t>Příplatek k vodorovnému přemístění výkopku/sypaniny z horniny třídy těžitelnosti I skupiny 1 až 3 ZKD 1000 m přes 10000 m</t>
  </si>
  <si>
    <t>-982900850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</si>
  <si>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</si>
  <si>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https://podminky.urs.cz/item/CS_URS_2023_01/162751119</t>
  </si>
  <si>
    <t>zemina_odvoz*12</t>
  </si>
  <si>
    <t>171152101</t>
  </si>
  <si>
    <t>Uložení sypaniny z hornin soudržných do násypů zhutněných silnic a dálnic</t>
  </si>
  <si>
    <t>1326227047</t>
  </si>
  <si>
    <t>Uložení sypaniny do zhutněných násypů pro silnice, dálnice a letiště s rozprostřením sypaniny ve vrstvách, s hrubým urovnáním a uzavřením povrchu násypu z hornin soudržných</t>
  </si>
  <si>
    <t>https://podminky.urs.cz/item/CS_URS_2023_01/171152101</t>
  </si>
  <si>
    <t>77,29+0,5*0,5*0,5*new_obr_chod</t>
  </si>
  <si>
    <t>22</t>
  </si>
  <si>
    <t>M</t>
  </si>
  <si>
    <t>10364Rmat</t>
  </si>
  <si>
    <t>zemina pro terénní úpravy - násypová zemina</t>
  </si>
  <si>
    <t>t</t>
  </si>
  <si>
    <t>-409451160</t>
  </si>
  <si>
    <t>násyp*1,7</t>
  </si>
  <si>
    <t>23</t>
  </si>
  <si>
    <t>17120122R</t>
  </si>
  <si>
    <t>Poplatek za uložení na skládce (skládkovné) zeminy a kamení kód odpadu 17 05 04 - poptaná cena</t>
  </si>
  <si>
    <t>-1272822594</t>
  </si>
  <si>
    <t>Poplatek za uložení stavebního odpadu na skládce (skládkovné) zeminy a kamení zatříděného do Katalogu odpadů pod kódem 17 05 04</t>
  </si>
  <si>
    <t>zemina_odvoz*1,7</t>
  </si>
  <si>
    <t>24</t>
  </si>
  <si>
    <t>181101132</t>
  </si>
  <si>
    <t>Úprava pozemku s rozpojením, přehrnutím, urovnáním a přehrnutím přes 20 do 40 m zeminy skupiny 3</t>
  </si>
  <si>
    <t>-1318234600</t>
  </si>
  <si>
    <t>Úprava pozemku s rozpojením a přehrnutím včetně urovnání v zemině skupiny 3, s přemístěním na vzdálenost přes 20 do 40 m</t>
  </si>
  <si>
    <t>https://podminky.urs.cz/item/CS_URS_2023_01/181101132</t>
  </si>
  <si>
    <t>rotavátor</t>
  </si>
  <si>
    <t>humus*0,2</t>
  </si>
  <si>
    <t>25</t>
  </si>
  <si>
    <t>181351003</t>
  </si>
  <si>
    <t>Rozprostření ornice tl vrstvy do 200 mm pl do 100 m2 v rovině nebo ve svahu do 1:5 strojně</t>
  </si>
  <si>
    <t>1306505711</t>
  </si>
  <si>
    <t>Rozprostření a urovnání ornice v rovině nebo ve svahu sklonu do 1:5 strojně při souvislé ploše do 100 m2, tl. vrstvy do 200 mm</t>
  </si>
  <si>
    <t>https://podminky.urs.cz/item/CS_URS_2023_01/181351003</t>
  </si>
  <si>
    <t>26</t>
  </si>
  <si>
    <t>10364101</t>
  </si>
  <si>
    <t>zemina pro terénní úpravy - ornice</t>
  </si>
  <si>
    <t>1534297046</t>
  </si>
  <si>
    <t>ornice_tuny</t>
  </si>
  <si>
    <t>humus*0,1*1,7</t>
  </si>
  <si>
    <t>27</t>
  </si>
  <si>
    <t>181411131</t>
  </si>
  <si>
    <t>Založení parkového trávníku výsevem pl do 1000 m2 v rovině a ve svahu do 1:5</t>
  </si>
  <si>
    <t>1062678598</t>
  </si>
  <si>
    <t>Založení trávníku na půdě předem připravené plochy do 1000 m2 výsevem včetně utažení parkového v rovině nebo na svahu do 1:5</t>
  </si>
  <si>
    <t>https://podminky.urs.cz/item/CS_URS_2023_01/181411131</t>
  </si>
  <si>
    <t>70,3+4,2+7,6+19,4+110,4+15,7+22,2</t>
  </si>
  <si>
    <t>28</t>
  </si>
  <si>
    <t>00572420</t>
  </si>
  <si>
    <t>osivo směs travní parková okrasná</t>
  </si>
  <si>
    <t>kg</t>
  </si>
  <si>
    <t>-547842018</t>
  </si>
  <si>
    <t>249,8*0,02 'Přepočtené koeficientem množství</t>
  </si>
  <si>
    <t>29</t>
  </si>
  <si>
    <t>181951112</t>
  </si>
  <si>
    <t>Úprava pláně v hornině třídy těžitelnosti I skupiny 1 až 3 se zhutněním strojně</t>
  </si>
  <si>
    <t>-1105983580</t>
  </si>
  <si>
    <t>Úprava pláně vyrovnáním výškových rozdílů strojně v hornině třídy těžitelnosti I, skupiny 1 až 3 se zhutněním</t>
  </si>
  <si>
    <t>https://podminky.urs.cz/item/CS_URS_2023_01/181951112</t>
  </si>
  <si>
    <t>0,5*(new_obr_chod+new_sil_obr+new_obr_kam)</t>
  </si>
  <si>
    <t>2,3+4,3+1,9</t>
  </si>
  <si>
    <t>207,3+228,9+3,5</t>
  </si>
  <si>
    <t>4,6+1,2+1,5+1+1,1</t>
  </si>
  <si>
    <t>30</t>
  </si>
  <si>
    <t>182251101</t>
  </si>
  <si>
    <t>Svahování násypů strojně</t>
  </si>
  <si>
    <t>2055328995</t>
  </si>
  <si>
    <t>Svahování trvalých svahů do projektovaných profilů strojně s potřebným přemístěním výkopku při svahování násypů v jakékoliv hornině</t>
  </si>
  <si>
    <t>https://podminky.urs.cz/item/CS_URS_2023_01/182251101</t>
  </si>
  <si>
    <t>Zakládání</t>
  </si>
  <si>
    <t>31</t>
  </si>
  <si>
    <t>212752401</t>
  </si>
  <si>
    <t>Trativod z drenážních trubek korugovaných PE-HD SN 8 perforace 360° včetně lože otevřený výkop DN 100 pro liniové stavby</t>
  </si>
  <si>
    <t>1481680651</t>
  </si>
  <si>
    <t>Trativody z drenážních trubek pro liniové stavby a komunikace se zřízením štěrkového lože pod trubky a s jejich obsypem v otevřeném výkopu trubka korugovaná sendvičová PE-HD SN 8 celoperforovaná 360° DN 100</t>
  </si>
  <si>
    <t>https://podminky.urs.cz/item/CS_URS_2023_01/212752401</t>
  </si>
  <si>
    <t>25+3*0,5</t>
  </si>
  <si>
    <t>32</t>
  </si>
  <si>
    <t>272313611</t>
  </si>
  <si>
    <t>Základové klenby z betonu tř. C 16/20</t>
  </si>
  <si>
    <t>1386308213</t>
  </si>
  <si>
    <t>Základy z betonu prostého klenby z betonu kamenem neprokládaného tř. C 16/20</t>
  </si>
  <si>
    <t>https://podminky.urs.cz/item/CS_URS_2023_01/272313611</t>
  </si>
  <si>
    <t>0,4*0,4*0,8*(9+8+6)</t>
  </si>
  <si>
    <t>33</t>
  </si>
  <si>
    <t>274311127</t>
  </si>
  <si>
    <t>Základové pasy, prahy, věnce a ostruhy z betonu prostého C 25/30</t>
  </si>
  <si>
    <t>-887353518</t>
  </si>
  <si>
    <t>Základové konstrukce z betonu prostého pasy, prahy, věnce a ostruhy ve výkopu nebo na hlavách pilot C 25/30</t>
  </si>
  <si>
    <t>https://podminky.urs.cz/item/CS_URS_2023_01/274311127</t>
  </si>
  <si>
    <t>25*(0,9*0,8+0,85*0,3+0,15*0,5-0,3*0,15)</t>
  </si>
  <si>
    <t>34</t>
  </si>
  <si>
    <t>274311191</t>
  </si>
  <si>
    <t>Příplatek k základovým pasům, prahům a věncům za betonáž malého rozsahu do 25 m3</t>
  </si>
  <si>
    <t>-1002296788</t>
  </si>
  <si>
    <t>Základové konstrukce z betonu prostého Příplatek k cenám za betonáž malého rozsahu do 25 m3</t>
  </si>
  <si>
    <t>https://podminky.urs.cz/item/CS_URS_2023_01/274311191</t>
  </si>
  <si>
    <t>35</t>
  </si>
  <si>
    <t>274354111</t>
  </si>
  <si>
    <t>Bednění základových pasů - zřízení</t>
  </si>
  <si>
    <t>-91614698</t>
  </si>
  <si>
    <t>Bednění základových konstrukcí pasů, prahů, věnců a ostruh zřízení</t>
  </si>
  <si>
    <t>https://podminky.urs.cz/item/CS_URS_2023_01/274354111</t>
  </si>
  <si>
    <t>1*25+0,85*25+2</t>
  </si>
  <si>
    <t>36</t>
  </si>
  <si>
    <t>274354211</t>
  </si>
  <si>
    <t>Bednění základových pasů - odstranění</t>
  </si>
  <si>
    <t>848144959</t>
  </si>
  <si>
    <t>Bednění základových konstrukcí pasů, prahů, věnců a ostruh odstranění bednění</t>
  </si>
  <si>
    <t>https://podminky.urs.cz/item/CS_URS_2023_01/274354211</t>
  </si>
  <si>
    <t>37</t>
  </si>
  <si>
    <t>274361412</t>
  </si>
  <si>
    <t>Výztuž základových pasů, prahů, věnců a ostruh ze svařovaných sítí přes 3,5 do 6 kg/m2</t>
  </si>
  <si>
    <t>-1292214539</t>
  </si>
  <si>
    <t>Výztuž základových konstrukcí pasů, prahů, věnců a ostruh ze svařovaných sítí, hmotnosti přes 3,5 do 6 kg/m2</t>
  </si>
  <si>
    <t>https://podminky.urs.cz/item/CS_URS_2023_01/274361412</t>
  </si>
  <si>
    <t>kari</t>
  </si>
  <si>
    <t>1,75*25*0,0054*1,1</t>
  </si>
  <si>
    <t>Svislé a kompletní konstrukce</t>
  </si>
  <si>
    <t>38</t>
  </si>
  <si>
    <t>327215311</t>
  </si>
  <si>
    <t>Obklady opěrných zdí ze svařovaných gabionů s úpravou galfan vyplněné lomovým kamenem</t>
  </si>
  <si>
    <t>384119008</t>
  </si>
  <si>
    <t>Obklady opěrných zdí z drátokamenných košů (gabionů) tloušťky do 0,5 m z lomového kamene neupraveného výplňového na sucho ze svařovaných panelů z ocelových sítí s povrchovou úpravou galfan</t>
  </si>
  <si>
    <t>https://podminky.urs.cz/item/CS_URS_2023_01/327215311</t>
  </si>
  <si>
    <t>gabion</t>
  </si>
  <si>
    <t>25*1*0,3</t>
  </si>
  <si>
    <t>Vodorovné konstrukce</t>
  </si>
  <si>
    <t>39</t>
  </si>
  <si>
    <t>451541111</t>
  </si>
  <si>
    <t>Lože pod potrubí otevřený výkop ze štěrkodrtě</t>
  </si>
  <si>
    <t>2023116980</t>
  </si>
  <si>
    <t>Lože pod potrubí, stoky a drobné objekty v otevřeném výkopu ze štěrkodrtě 0-63 mm</t>
  </si>
  <si>
    <t>https://podminky.urs.cz/item/CS_URS_2023_01/451541111</t>
  </si>
  <si>
    <t>25*0,4</t>
  </si>
  <si>
    <t>Komunikace pozemní</t>
  </si>
  <si>
    <t>40</t>
  </si>
  <si>
    <t>564831011</t>
  </si>
  <si>
    <t>Podklad ze štěrkodrtě ŠD plochy do 100 m2 tl 100 mm</t>
  </si>
  <si>
    <t>-1348779354</t>
  </si>
  <si>
    <t>Podklad ze štěrkodrti ŠD s rozprostřením a zhutněním plochy jednotlivě do 100 m2, po zhutnění tl. 100 mm</t>
  </si>
  <si>
    <t>https://podminky.urs.cz/item/CS_URS_2023_01/564831011</t>
  </si>
  <si>
    <t>new_obr_chod*0,5+25*0,8</t>
  </si>
  <si>
    <t>41</t>
  </si>
  <si>
    <t>564831111</t>
  </si>
  <si>
    <t>Podklad ze štěrkodrtě ŠD plochy přes 100 m2 tl 100 mm</t>
  </si>
  <si>
    <t>1960766827</t>
  </si>
  <si>
    <t>Podklad ze štěrkodrti ŠD s rozprostřením a zhutněním plochy přes 100 m2, po zhutnění tl. 100 mm</t>
  </si>
  <si>
    <t>https://podminky.urs.cz/item/CS_URS_2023_01/564831111</t>
  </si>
  <si>
    <t>ZDL_slepec+ZDL_šedočer</t>
  </si>
  <si>
    <t>42</t>
  </si>
  <si>
    <t>564851011</t>
  </si>
  <si>
    <t>Podklad ze štěrkodrtě ŠD plochy do 100 m2 tl 150 mm</t>
  </si>
  <si>
    <t>1536375928</t>
  </si>
  <si>
    <t>Podklad ze štěrkodrti ŠD s rozprostřením a zhutněním plochy jednotlivě do 100 m2, po zhutnění tl. 150 mm</t>
  </si>
  <si>
    <t>https://podminky.urs.cz/item/CS_URS_2023_01/564851011</t>
  </si>
  <si>
    <t>new_obr_kam+new_sil_obr</t>
  </si>
  <si>
    <t>43</t>
  </si>
  <si>
    <t>564851111</t>
  </si>
  <si>
    <t>Podklad ze štěrkodrtě ŠD plochy přes 100 m2 tl 150 mm</t>
  </si>
  <si>
    <t>1481313450</t>
  </si>
  <si>
    <t>Podklad ze štěrkodrti ŠD s rozprostřením a zhutněním plochy přes 100 m2, po zhutnění tl. 150 mm</t>
  </si>
  <si>
    <t>https://podminky.urs.cz/item/CS_URS_2023_01/564851111</t>
  </si>
  <si>
    <t>44</t>
  </si>
  <si>
    <t>564861011</t>
  </si>
  <si>
    <t>Podklad ze štěrkodrtě ŠD plochy do 100 m2 tl 200 mm</t>
  </si>
  <si>
    <t>-1842460106</t>
  </si>
  <si>
    <t>Podklad ze štěrkodrti ŠD s rozprostřením a zhutněním plochy jednotlivě do 100 m2, po zhutnění tl. 200 mm</t>
  </si>
  <si>
    <t>https://podminky.urs.cz/item/CS_URS_2023_01/564861011</t>
  </si>
  <si>
    <t>45</t>
  </si>
  <si>
    <t>564951313</t>
  </si>
  <si>
    <t>Podklad z betonového recyklátu plochy přes 100 m2 tl 150 mm</t>
  </si>
  <si>
    <t>1520680807</t>
  </si>
  <si>
    <t>Podklad nebo podsyp z betonového recyklátu s rozprostřením a zhutněním plochy přes 100 m2, po zhutnění tl. 150 mm</t>
  </si>
  <si>
    <t>https://podminky.urs.cz/item/CS_URS_2023_01/564951313</t>
  </si>
  <si>
    <t>pláň*2</t>
  </si>
  <si>
    <t>46</t>
  </si>
  <si>
    <t>565155101</t>
  </si>
  <si>
    <t>Asfaltový beton vrstva podkladní ACP 16 (obalované kamenivo OKS) tl 70 mm š do 1,5 m</t>
  </si>
  <si>
    <t>-1443468373</t>
  </si>
  <si>
    <t>Asfaltový beton vrstva podkladní ACP 16 (obalované kamenivo střednězrnné - OKS) s rozprostřením a zhutněním v pruhu šířky do 1,5 m, po zhutnění tl. 70 mm</t>
  </si>
  <si>
    <t>https://podminky.urs.cz/item/CS_URS_2023_01/565155101</t>
  </si>
  <si>
    <t>ACO_kce-0,25*new_sil_obr</t>
  </si>
  <si>
    <t>47</t>
  </si>
  <si>
    <t>567122114</t>
  </si>
  <si>
    <t>Podklad ze směsi stmelené cementem SC C 8/10 (KSC I) tl 150 mm</t>
  </si>
  <si>
    <t>1169173388</t>
  </si>
  <si>
    <t>Podklad ze směsi stmelené cementem SC bez dilatačních spár, s rozprostřením a zhutněním SC C 8/10 (KSC I), po zhutnění tl. 150 mm</t>
  </si>
  <si>
    <t>https://podminky.urs.cz/item/CS_URS_2023_01/567122114</t>
  </si>
  <si>
    <t>48</t>
  </si>
  <si>
    <t>573191111</t>
  </si>
  <si>
    <t>Postřik infiltrační kationaktivní emulzí v množství 1 kg/m2</t>
  </si>
  <si>
    <t>1342522689</t>
  </si>
  <si>
    <t>Postřik infiltrační kationaktivní emulzí v množství 1,00 kg/m2</t>
  </si>
  <si>
    <t>https://podminky.urs.cz/item/CS_URS_2023_01/573191111</t>
  </si>
  <si>
    <t>49</t>
  </si>
  <si>
    <t>573231108</t>
  </si>
  <si>
    <t>Postřik živičný spojovací ze silniční emulze v množství 0,50 kg/m2</t>
  </si>
  <si>
    <t>1013843407</t>
  </si>
  <si>
    <t>Postřik spojovací PS bez posypu kamenivem ze silniční emulze, v množství 0,50 kg/m2</t>
  </si>
  <si>
    <t>https://podminky.urs.cz/item/CS_URS_2023_01/573231108</t>
  </si>
  <si>
    <t>50</t>
  </si>
  <si>
    <t>577144211</t>
  </si>
  <si>
    <t>Asfaltový beton vrstva obrusná ACO 11 (ABS) tř. II tl 50 mm š do 3 m z nemodifikovaného asfaltu</t>
  </si>
  <si>
    <t>-512217315</t>
  </si>
  <si>
    <t>Asfaltový beton vrstva obrusná ACO 11 (ABS) s rozprostřením a se zhutněním z nemodifikovaného asfaltu v pruhu šířky do 3 m tř. II, po zhutnění tl. 50 mm</t>
  </si>
  <si>
    <t>https://podminky.urs.cz/item/CS_URS_2023_01/577144211</t>
  </si>
  <si>
    <t>51</t>
  </si>
  <si>
    <t>596211112</t>
  </si>
  <si>
    <t>Kladení zámkové dlažby komunikací pro pěší ručně tl 60 mm skupiny A pl přes 100 do 300 m2</t>
  </si>
  <si>
    <t>99056671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</si>
  <si>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</si>
  <si>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https://podminky.urs.cz/item/CS_URS_2023_01/596211112</t>
  </si>
  <si>
    <t>52</t>
  </si>
  <si>
    <t>59245006</t>
  </si>
  <si>
    <t>dlažba tvar obdélník betonová pro nevidomé 200x100x60mm barevná</t>
  </si>
  <si>
    <t>567933090</t>
  </si>
  <si>
    <t>9,4*1,02 'Přepočtené koeficientem množství</t>
  </si>
  <si>
    <t>53</t>
  </si>
  <si>
    <t>59245021</t>
  </si>
  <si>
    <t>dlažba tvar čtverec betonová 200x200x60mm přírodní</t>
  </si>
  <si>
    <t>202852445</t>
  </si>
  <si>
    <t>281,408*1,02 'Přepočtené koeficientem množství</t>
  </si>
  <si>
    <t>54</t>
  </si>
  <si>
    <t>59245270</t>
  </si>
  <si>
    <t>dlažba tvar čtverec betonová 100x100x60mm barevná</t>
  </si>
  <si>
    <t>392391228</t>
  </si>
  <si>
    <t>158,292*1,02 'Přepočtené koeficientem množství</t>
  </si>
  <si>
    <t>55</t>
  </si>
  <si>
    <t>596211114</t>
  </si>
  <si>
    <t>Příplatek za kombinaci dvou barev u kladení betonových dlažeb komunikací pro pěší ručně tl 60 mm skupiny A</t>
  </si>
  <si>
    <t>-1641103081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</si>
  <si>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</si>
  <si>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https://podminky.urs.cz/item/CS_URS_2023_01/596211114</t>
  </si>
  <si>
    <t>Ostatní konstrukce a práce, bourání</t>
  </si>
  <si>
    <t>56</t>
  </si>
  <si>
    <t>911111111</t>
  </si>
  <si>
    <t>Montáž zábradlí ocelového zabetonovaného</t>
  </si>
  <si>
    <t>144999427</t>
  </si>
  <si>
    <t>https://podminky.urs.cz/item/CS_URS_2023_01/911111111</t>
  </si>
  <si>
    <t>new_zabradli</t>
  </si>
  <si>
    <t>55+15</t>
  </si>
  <si>
    <t>57</t>
  </si>
  <si>
    <t>63126080</t>
  </si>
  <si>
    <t>zábradlí kompozitní - madlo, jedna vodorovná výplň, výška 1,1m</t>
  </si>
  <si>
    <t>1121913849</t>
  </si>
  <si>
    <t>58</t>
  </si>
  <si>
    <t>916111123</t>
  </si>
  <si>
    <t>Osazení obruby z drobných kostek s boční opěrou do lože z betonu prostého</t>
  </si>
  <si>
    <t>-134680719</t>
  </si>
  <si>
    <t>Osazení silniční obruby z dlažebních kostek v jedné řadě s ložem tl. přes 50 do 100 mm, s vyplněním a zatřením spár cementovou maltou z drobných kostek s boční opěrou z betonu prostého, do lože z betonu prostého téže značky</t>
  </si>
  <si>
    <t>https://podminky.urs.cz/item/CS_URS_2023_01/916111123</t>
  </si>
  <si>
    <t>řadek</t>
  </si>
  <si>
    <t>2*(new_obr_kam+new_sil_obr)</t>
  </si>
  <si>
    <t>59</t>
  </si>
  <si>
    <t>58381007</t>
  </si>
  <si>
    <t>kostka štípaná dlažební žula drobná 8/10</t>
  </si>
  <si>
    <t>-915546987</t>
  </si>
  <si>
    <t>50,2*0,1 'Přepočtené koeficientem množství</t>
  </si>
  <si>
    <t>60</t>
  </si>
  <si>
    <t>916131213</t>
  </si>
  <si>
    <t>Osazení silničního obrubníku betonového stojatého s boční opěrou do lože z betonu prostého</t>
  </si>
  <si>
    <t>394515865</t>
  </si>
  <si>
    <t>Osazení silničního obrubníku betonového se zřízením lože, s vyplněním a zatřením spár cementovou maltou stojatého s boční opěrou z betonu prostého, do lože z betonu prostého</t>
  </si>
  <si>
    <t>https://podminky.urs.cz/item/CS_URS_2023_01/916131213</t>
  </si>
  <si>
    <t>5,2+10,4+4,5</t>
  </si>
  <si>
    <t>61</t>
  </si>
  <si>
    <t>59217030</t>
  </si>
  <si>
    <t>obrubník betonový silniční přechodový 1000x150x150-250mm</t>
  </si>
  <si>
    <t>-1728282459</t>
  </si>
  <si>
    <t>6*1,02 'Přepočtené koeficientem množství</t>
  </si>
  <si>
    <t>62</t>
  </si>
  <si>
    <t>59217029</t>
  </si>
  <si>
    <t>obrubník betonový silniční nájezdový 1000x150x150mm</t>
  </si>
  <si>
    <t>111958113</t>
  </si>
  <si>
    <t>10*1,02 'Přepočtené koeficientem množství</t>
  </si>
  <si>
    <t>63</t>
  </si>
  <si>
    <t>59217031</t>
  </si>
  <si>
    <t>obrubník betonový silniční 1000x150x250mm</t>
  </si>
  <si>
    <t>-2135040592</t>
  </si>
  <si>
    <t>4,1*1,02 'Přepočtené koeficientem množství</t>
  </si>
  <si>
    <t>64</t>
  </si>
  <si>
    <t>916231213</t>
  </si>
  <si>
    <t>Osazení chodníkového obrubníku betonového stojatého s boční opěrou do lože z betonu prostého</t>
  </si>
  <si>
    <t>-16882476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</si>
  <si>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</si>
  <si>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https://podminky.urs.cz/item/CS_URS_2023_01/916231213</t>
  </si>
  <si>
    <t>40+91,3+37,5+37,2</t>
  </si>
  <si>
    <t>65</t>
  </si>
  <si>
    <t>59217017</t>
  </si>
  <si>
    <t>obrubník betonový chodníkový 1000x100x250mm</t>
  </si>
  <si>
    <t>1773864600</t>
  </si>
  <si>
    <t>206*1,02 'Přepočtené koeficientem množství</t>
  </si>
  <si>
    <t>66</t>
  </si>
  <si>
    <t>916241213</t>
  </si>
  <si>
    <t>Osazení obrubníku kamenného stojatého s boční opěrou do lože z betonu prostého</t>
  </si>
  <si>
    <t>-1894559126</t>
  </si>
  <si>
    <t>Osazení obrubníku kamenného se zřízením lože, s vyplněním a zatřením spár cementovou maltou stojatého s boční opěrou z betonu prostého, do lože z betonu prostého</t>
  </si>
  <si>
    <t>https://podminky.urs.cz/item/CS_URS_2023_01/916241213</t>
  </si>
  <si>
    <t>67</t>
  </si>
  <si>
    <t>58380005</t>
  </si>
  <si>
    <t>obrubník kamenný žulový přímý 1000x200x250mm</t>
  </si>
  <si>
    <t>-975434062</t>
  </si>
  <si>
    <t>P</t>
  </si>
  <si>
    <t>Poznámka k položce:_x000D_
Hmotnost: 120 kg/bm</t>
  </si>
  <si>
    <t>5*1,02 'Přepočtené koeficientem množství</t>
  </si>
  <si>
    <t>68</t>
  </si>
  <si>
    <t>919112212</t>
  </si>
  <si>
    <t>Řezání spár pro vytvoření komůrky š 10 mm hl 20 mm pro těsnící zálivku v živičném krytu</t>
  </si>
  <si>
    <t>-892556269</t>
  </si>
  <si>
    <t>Řezání dilatačních spár v živičném krytu vytvoření komůrky pro těsnící zálivku šířky 10 mm, hloubky 20 mm</t>
  </si>
  <si>
    <t>https://podminky.urs.cz/item/CS_URS_2023_01/919112212</t>
  </si>
  <si>
    <t>řezání_beton+řezání_ACO</t>
  </si>
  <si>
    <t>69</t>
  </si>
  <si>
    <t>919122111</t>
  </si>
  <si>
    <t>Těsnění spár zálivkou za tepla pro komůrky š 10 mm hl 20 mm s těsnicím profilem</t>
  </si>
  <si>
    <t>2142834557</t>
  </si>
  <si>
    <t>Utěsnění dilatačních spár zálivkou za tepla v cementobetonovém nebo živičném krytu včetně adhezního nátěru s těsnicím profilem pod zálivkou, pro komůrky šířky 10 mm, hloubky 20 mm</t>
  </si>
  <si>
    <t>https://podminky.urs.cz/item/CS_URS_2023_01/919122111</t>
  </si>
  <si>
    <t>70</t>
  </si>
  <si>
    <t>919735111</t>
  </si>
  <si>
    <t>Řezání stávajícího živičného krytu hl do 50 mm</t>
  </si>
  <si>
    <t>960289623</t>
  </si>
  <si>
    <t>Řezání stávajícího živičného krytu nebo podkladu hloubky do 50 mm</t>
  </si>
  <si>
    <t>https://podminky.urs.cz/item/CS_URS_2023_01/919735111</t>
  </si>
  <si>
    <t>0,4+0,4+6,25+0,4+0,4+11,2+0,4+0,4+4,5-0,4-2,8</t>
  </si>
  <si>
    <t>71</t>
  </si>
  <si>
    <t>919735122</t>
  </si>
  <si>
    <t>Řezání stávajícího betonového krytu hl přes 50 do 100 mm</t>
  </si>
  <si>
    <t>-2135674599</t>
  </si>
  <si>
    <t>Řezání stávajícího betonového krytu nebo podkladu hloubky přes 50 do 100 mm</t>
  </si>
  <si>
    <t>https://podminky.urs.cz/item/CS_URS_2023_01/919735122</t>
  </si>
  <si>
    <t>0,4+2,8</t>
  </si>
  <si>
    <t>72</t>
  </si>
  <si>
    <t>931992111</t>
  </si>
  <si>
    <t>Výplň dilatačních spár z pěnového polystyrénu tl 20 mm</t>
  </si>
  <si>
    <t>-522458821</t>
  </si>
  <si>
    <t>Výplň dilatačních spár z polystyrenu pěnového, tloušťky 20 mm</t>
  </si>
  <si>
    <t>https://podminky.urs.cz/item/CS_URS_2023_01/931992111</t>
  </si>
  <si>
    <t>73</t>
  </si>
  <si>
    <t>931994132</t>
  </si>
  <si>
    <t>Těsnění dilatační spáry betonové konstrukce silikonovým tmelem do pl 4,0 cm2</t>
  </si>
  <si>
    <t>-1353652983</t>
  </si>
  <si>
    <t>Těsnění spáry betonové konstrukce pásy, profily, tmely tmelem silikonovým spáry dilatační do 4,0 cm2</t>
  </si>
  <si>
    <t>https://podminky.urs.cz/item/CS_URS_2023_01/931994132</t>
  </si>
  <si>
    <t>4*2,8</t>
  </si>
  <si>
    <t>74</t>
  </si>
  <si>
    <t>953241513</t>
  </si>
  <si>
    <t>Osazení smykových dilatačních trnů pro vysoká zatížení únosnost přes 51 do 65 kN nerezových</t>
  </si>
  <si>
    <t>-1416441249</t>
  </si>
  <si>
    <t>Osazení smykových trnů do dilatačních spár pro vysoká zatížení z nerezové oceli s pouzdrem z nerezové oceli, min. únosnost pro spáru 40 mm přes 51 do 65 kN</t>
  </si>
  <si>
    <t>https://podminky.urs.cz/item/CS_URS_2023_01/953241513</t>
  </si>
  <si>
    <t>4*4</t>
  </si>
  <si>
    <t>75</t>
  </si>
  <si>
    <t>54879312</t>
  </si>
  <si>
    <t>trn pro přenos smykové síly u dilatačních spár pro zatížení 65,0 kN</t>
  </si>
  <si>
    <t>-322216248</t>
  </si>
  <si>
    <t>76</t>
  </si>
  <si>
    <t>966005211</t>
  </si>
  <si>
    <t>Rozebrání a odstranění silničního zábradlí se sloupky osazenými do říms nebo krycích desek</t>
  </si>
  <si>
    <t>1587165556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</si>
  <si>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do říms nebo krycích desek</t>
  </si>
  <si>
    <t>https://podminky.urs.cz/item/CS_URS_2023_01/966005211</t>
  </si>
  <si>
    <t>77,5+12,4</t>
  </si>
  <si>
    <t>997</t>
  </si>
  <si>
    <t>Přesun sutě</t>
  </si>
  <si>
    <t>77</t>
  </si>
  <si>
    <t>997221551</t>
  </si>
  <si>
    <t>Vodorovná doprava suti ze sypkých materiálů do 1 km</t>
  </si>
  <si>
    <t>-599723755</t>
  </si>
  <si>
    <t>Vodorovná doprava suti bez naložení, ale se složením a s hrubým urovnáním ze sypkých materiálů, na vzdálenost do 1 km</t>
  </si>
  <si>
    <t>https://podminky.urs.cz/item/CS_URS_2023_01/997221551</t>
  </si>
  <si>
    <t>78</t>
  </si>
  <si>
    <t>997221559</t>
  </si>
  <si>
    <t>Příplatek ZKD 1 km u vodorovné dopravy suti ze sypkých materiálů</t>
  </si>
  <si>
    <t>-604098848</t>
  </si>
  <si>
    <t>Vodorovná doprava suti bez naložení, ale se složením a s hrubým urovnáním Příplatek k ceně za každý další i započatý 1 km přes 1 km</t>
  </si>
  <si>
    <t>https://podminky.urs.cz/item/CS_URS_2023_01/997221559</t>
  </si>
  <si>
    <t>18*(1,562+144,27+3,652)</t>
  </si>
  <si>
    <t>79</t>
  </si>
  <si>
    <t>997221571</t>
  </si>
  <si>
    <t>Vodorovná doprava vybouraných hmot do 1 km</t>
  </si>
  <si>
    <t>-1183515441</t>
  </si>
  <si>
    <t>Vodorovná doprava vybouraných hmot bez naložení, ale se složením a s hrubým urovnáním na vzdálenost do 1 km</t>
  </si>
  <si>
    <t>https://podminky.urs.cz/item/CS_URS_2023_01/997221571</t>
  </si>
  <si>
    <t>80</t>
  </si>
  <si>
    <t>997221579</t>
  </si>
  <si>
    <t>Příplatek ZKD 1 km u vodorovné dopravy vybouraných hmot</t>
  </si>
  <si>
    <t>1384548561</t>
  </si>
  <si>
    <t>Vodorovná doprava vybouraných hmot bez naložení, ale se složením a s hrubým urovnáním na vzdálenost Příplatek k ceně za každý další i započatý 1 km přes 1 km</t>
  </si>
  <si>
    <t>https://podminky.urs.cz/item/CS_URS_2023_01/997221579</t>
  </si>
  <si>
    <t>81</t>
  </si>
  <si>
    <t>997221612</t>
  </si>
  <si>
    <t>Nakládání vybouraných hmot na dopravní prostředky pro vodorovnou dopravu</t>
  </si>
  <si>
    <t>-994371435</t>
  </si>
  <si>
    <t>Nakládání na dopravní prostředky pro vodorovnou dopravu vybouraných hmot</t>
  </si>
  <si>
    <t>https://podminky.urs.cz/item/CS_URS_2023_01/997221612</t>
  </si>
  <si>
    <t>82</t>
  </si>
  <si>
    <t>997221645</t>
  </si>
  <si>
    <t>Poplatek za uložení na skládce (skládkovné) odpadu asfaltového bez dehtu kód odpadu 17 03 02</t>
  </si>
  <si>
    <t>-47876171</t>
  </si>
  <si>
    <t>Poplatek za uložení stavebního odpadu na skládce (skládkovné) asfaltového bez obsahu dehtu zatříděného do Katalogu odpadů pod kódem 17 03 02</t>
  </si>
  <si>
    <t>https://podminky.urs.cz/item/CS_URS_2023_01/997221645</t>
  </si>
  <si>
    <t>997221655</t>
  </si>
  <si>
    <t>Poplatek za uložení na skládce (skládkovné) zeminy a kamení kód odpadu 17 05 04</t>
  </si>
  <si>
    <t>456169395</t>
  </si>
  <si>
    <t>https://podminky.urs.cz/item/CS_URS_2023_01/997221655</t>
  </si>
  <si>
    <t>sklad_štěrk</t>
  </si>
  <si>
    <t>144,27+3,652</t>
  </si>
  <si>
    <t>84</t>
  </si>
  <si>
    <t>997221861</t>
  </si>
  <si>
    <t>Poplatek za uložení stavebního odpadu na recyklační skládce (skládkovné) z prostého betonu pod kódem 17 01 01</t>
  </si>
  <si>
    <t>-200090</t>
  </si>
  <si>
    <t>Poplatek za uložení stavebního odpadu na recyklační skládce (skládkovné) z prostého betonu zatříděného do Katalogu odpadů pod kódem 17 01 01</t>
  </si>
  <si>
    <t>https://podminky.urs.cz/item/CS_URS_2023_01/997221861</t>
  </si>
  <si>
    <t>sklad_beton</t>
  </si>
  <si>
    <t>85</t>
  </si>
  <si>
    <t>997221873</t>
  </si>
  <si>
    <t>Poplatek za uložení stavebního odpadu na recyklační skládce (skládkovné) zeminy a kamení zatříděného do Katalogu odpadů pod kódem 17 05 04</t>
  </si>
  <si>
    <t>-1326884669</t>
  </si>
  <si>
    <t>https://podminky.urs.cz/item/CS_URS_2023_01/997221873</t>
  </si>
  <si>
    <t>sklad_mozaika</t>
  </si>
  <si>
    <t>13,513</t>
  </si>
  <si>
    <t>sklad_žula</t>
  </si>
  <si>
    <t>4,807</t>
  </si>
  <si>
    <t>998</t>
  </si>
  <si>
    <t>Přesun hmot</t>
  </si>
  <si>
    <t>86</t>
  </si>
  <si>
    <t>998223011</t>
  </si>
  <si>
    <t>Přesun hmot pro pozemní komunikace s krytem dlážděným</t>
  </si>
  <si>
    <t>1864104429</t>
  </si>
  <si>
    <t>Přesun hmot pro pozemní komunikace s krytem dlážděným dopravní vzdálenost do 200 m jakékoliv délky objektu</t>
  </si>
  <si>
    <t>https://podminky.urs.cz/item/CS_URS_2023_01/998223011</t>
  </si>
  <si>
    <t>PSV</t>
  </si>
  <si>
    <t>Práce a dodávky PSV</t>
  </si>
  <si>
    <t>711</t>
  </si>
  <si>
    <t>Izolace proti vodě, vlhkosti a plynům</t>
  </si>
  <si>
    <t>87</t>
  </si>
  <si>
    <t xml:space="preserve">711132101_x000D_
</t>
  </si>
  <si>
    <t>Provedení izolace proti zemní vhkosti pásy na sucho svislé AIP nebo tkaninou</t>
  </si>
  <si>
    <t>-959926862</t>
  </si>
  <si>
    <t>folie</t>
  </si>
  <si>
    <t>0,5*(73,9+9+29,8)+2*25+2*1*2+29*0,9</t>
  </si>
  <si>
    <t>88</t>
  </si>
  <si>
    <t>28323005</t>
  </si>
  <si>
    <t>fólie profilovaná (nopová) drenážní HDPE s výškou nopů 8mm</t>
  </si>
  <si>
    <t>-1979607418</t>
  </si>
  <si>
    <t>136,45*1,15 'Přepočtené koeficientem množství</t>
  </si>
  <si>
    <t>N00</t>
  </si>
  <si>
    <t>Nátěry</t>
  </si>
  <si>
    <t>N01</t>
  </si>
  <si>
    <t>89</t>
  </si>
  <si>
    <t>78322560R</t>
  </si>
  <si>
    <t>Nátěr kovových stavebních konstrukcí, syntetické, základní. 2 x email. RAL 7015. Zábradlí.</t>
  </si>
  <si>
    <t>512</t>
  </si>
  <si>
    <t>-1242790965</t>
  </si>
  <si>
    <t>Nátěr kovových stavebních konstrukcí, syntetické, základní. Zábradlí.</t>
  </si>
  <si>
    <t>90</t>
  </si>
  <si>
    <t>78322610R</t>
  </si>
  <si>
    <t>1511669880</t>
  </si>
  <si>
    <t>55*1,1+15*1,5</t>
  </si>
  <si>
    <t>1190_UB_ch_Val_02VRN - Uherský Brod, rekonstrukce chodníků 2018 - část 1. Pod Valy. 02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</si>
  <si>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</si>
  <si>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</si>
  <si>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</si>
  <si>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</si>
  <si>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</si>
  <si>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</t>
  </si>
  <si>
    <t>Vedlejší rozpočtové náklady</t>
  </si>
  <si>
    <t>1024</t>
  </si>
  <si>
    <t>776027034</t>
  </si>
  <si>
    <t>03440300R</t>
  </si>
  <si>
    <t>Mont. a demont. přechod. značení, vč. pronájmu, staveniště</t>
  </si>
  <si>
    <t>-1676841483</t>
  </si>
  <si>
    <t>Poznámka k položce:_x000D_
Zapůjčení souboru dopravního značení dle výkresové dokumentace._x000D_
Osazení přechodného dopravního značení._x000D_
Odstranění přechodného dopravního značení._x000D_
Odvoz zapůjčeného značení do místa půjčovny</t>
  </si>
  <si>
    <t>VRN1</t>
  </si>
  <si>
    <t>Průzkumné, geodetické a projektové práce</t>
  </si>
  <si>
    <t>012103000</t>
  </si>
  <si>
    <t>-2055724804</t>
  </si>
  <si>
    <t>https://podminky.urs.cz/item/CS_URS_2023_01/012103000</t>
  </si>
  <si>
    <t>012203000</t>
  </si>
  <si>
    <t>-1811215398</t>
  </si>
  <si>
    <t>https://podminky.urs.cz/item/CS_URS_2023_01/012203000</t>
  </si>
  <si>
    <t>012303000</t>
  </si>
  <si>
    <t>1409259869</t>
  </si>
  <si>
    <t>https://podminky.urs.cz/item/CS_URS_2023_01/012303000</t>
  </si>
  <si>
    <t>1630283209</t>
  </si>
  <si>
    <t>1717774154</t>
  </si>
  <si>
    <t>Dokumentace skutečného provedení stavby</t>
  </si>
  <si>
    <t>1264881058</t>
  </si>
  <si>
    <t>VRN3</t>
  </si>
  <si>
    <t>Zařízení staveniště</t>
  </si>
  <si>
    <t>030001000</t>
  </si>
  <si>
    <t>-623152424</t>
  </si>
  <si>
    <t>https://podminky.urs.cz/item/CS_URS_2023_01/030001000</t>
  </si>
  <si>
    <t>034103000</t>
  </si>
  <si>
    <t>-1751318218</t>
  </si>
  <si>
    <t>https://podminky.urs.cz/item/CS_URS_2023_01/034103000</t>
  </si>
  <si>
    <t>034203000</t>
  </si>
  <si>
    <t>-820489089</t>
  </si>
  <si>
    <t>https://podminky.urs.cz/item/CS_URS_2023_01/034203000</t>
  </si>
  <si>
    <t>03430300R</t>
  </si>
  <si>
    <t>ks</t>
  </si>
  <si>
    <t>-195092267</t>
  </si>
  <si>
    <t>Poznámka k položce:_x000D_
Osazení provizorního přemostění výkopové jámy_x000D_
na šířku 1,0 m._x000D_
Délka přemostění 2,0 m._x000D_
Osazení zábradlí délky 2,0 m._x000D_
Přemostění z materiálu plech nebo dřevo.</t>
  </si>
  <si>
    <t>034503000</t>
  </si>
  <si>
    <t>Informační tabule na staveništi</t>
  </si>
  <si>
    <t>2085257054</t>
  </si>
  <si>
    <t>https://podminky.urs.cz/item/CS_URS_2023_01/034503000</t>
  </si>
  <si>
    <t>039103000</t>
  </si>
  <si>
    <t>870377830</t>
  </si>
  <si>
    <t>https://podminky.urs.cz/item/CS_URS_2023_01/039103000</t>
  </si>
  <si>
    <t>VRN4</t>
  </si>
  <si>
    <t>Inženýrská činnost</t>
  </si>
  <si>
    <t>04319400x</t>
  </si>
  <si>
    <t>VRN9</t>
  </si>
  <si>
    <t>Ostatní náklady</t>
  </si>
  <si>
    <t>09000100R</t>
  </si>
  <si>
    <t>Vytýčení inženýrských sítí před zahájením výstavby (v průběhu výstavby)</t>
  </si>
  <si>
    <t>Základní rozdělení průvodních činností a nákladů Vytýčení inženýrských sítí před zahájením výstavby (v průběhu výstavby)</t>
  </si>
  <si>
    <t>Poznámka k položce:_x000D_
Úhrada správcům inženýrských sítí za vytýčení jednotlivých podzemních a nadzemních vedení_x000D_
Úhrada správcům inženýrských sítí za případné další stanovení podmínek ochrany a zajištění inženýrských sítí dotčených stavbou</t>
  </si>
  <si>
    <t>Dočasná dopravní opatření, D+M přechod. značení, vč. pronájmu, staveniště,</t>
  </si>
  <si>
    <t>soub.</t>
  </si>
  <si>
    <t xml:space="preserve">Geodetické práce </t>
  </si>
  <si>
    <t>Geodetické vytyčení staveniště, vytyčení výškových a polohových bodů stavby, zaměření inženýrských sití  vč. zaměření skutečného provedení stavby se zákresem do katastrální mapy.</t>
  </si>
  <si>
    <t>Vyhotovení realizační dodavatelské dokumentace, jednotlivých částí stavby, projednání</t>
  </si>
  <si>
    <t>Náklady na vyhotovení podrobné dokumentace pro realizaci stavby - rozpracování tendrové dokumentace do potřebních podrobností včetně dílenské dokumentace náročnějších prvků a její projednání s objednatelem i se všemi dotčenými orgány, získání všech potřebných souhlasů, povolení potřebných pro realizaci stavby a její uvedení do provozu.</t>
  </si>
  <si>
    <t>Dokumentace skutečného provedení stavby, uvedení do provozu</t>
  </si>
  <si>
    <t>Vybudování zařízení staveniště</t>
  </si>
  <si>
    <t>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</t>
  </si>
  <si>
    <t>Provoz zařízení staveniště</t>
  </si>
  <si>
    <t>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t>
  </si>
  <si>
    <t>Provozní vlivy silniční, ztížený provoz a provádění prací na staveništi</t>
  </si>
  <si>
    <t>Náklady na ztížené provádění stavebních prací, ztížená vnitrostaveništní doprava, opravy, údržba a průběžné čištění kropení komunikací užívaných v průběhu stavby,</t>
  </si>
  <si>
    <t>Staveništně bezpečnostní a hygienická opatření na staveništi</t>
  </si>
  <si>
    <t>Náklady na zřízení oplocení staveniště v dostatečném rozsahu, náklady na zřízení koridorů pro bezpečný pohyb pěších v blízkosti staveniště vč. nezbytného osvětlení, náklady na zařízení k zachycování ropných úkapů od motorových vozidel a strojů</t>
  </si>
  <si>
    <t>Odstranění zařízení staveniště</t>
  </si>
  <si>
    <t xml:space="preserve">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</t>
  </si>
  <si>
    <t>Zkoušky a revize</t>
  </si>
  <si>
    <t>Náklady na provedení veškerých predepsaných zkoušek, rozborů a revizí použitých materiálů a provedených konstrukcí, stavebních prací, vzniklého odpadu, doložení zkoušek objednateli v rozsahu dle platných ČSN a TP a dalších potřebných zkoušek prováděných prostřednictvím akreditovaných zkušeben vč.zkoušek hutnění zemní pláně a konstrukčních vrstev.</t>
  </si>
  <si>
    <t>041111100x</t>
  </si>
  <si>
    <t>Kompletační, koordinační, ostatní inženýrská činnost</t>
  </si>
  <si>
    <t>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</si>
  <si>
    <t>Ostatní náklady z obchodních podmínek smlouvy</t>
  </si>
  <si>
    <t>Náklady spojené s dodržením podmínek uvedených dokumentech vyhlášené soutěže a dalších především obchodních podmínek smlouvy včetně vyměřených poplatků. (např.zajištění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</t>
  </si>
  <si>
    <t>0,2*(209,4+237,8)+ *0,3 sanace pláně</t>
  </si>
  <si>
    <t>sklad_zábradlí*4</t>
  </si>
  <si>
    <t>364,579-sklad</t>
  </si>
  <si>
    <t>110,367+0,39+3,670+5,116+58,654+18,579</t>
  </si>
  <si>
    <t>364,579*3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</si>
</sst>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i/>
      <u/>
      <sz val="7"/>
      <color rgb="FF979797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7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/>
    </xf>
    <xf numFmtId="0" fontId="33" fillId="0" borderId="0" xfId="1" applyFont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6" fillId="0" borderId="0" xfId="0" applyFont="1" applyAlignment="1">
      <alignment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Font="1" applyAlignment="1">
      <alignment vertical="center"/>
    </xf>
    <xf numFmtId="0" fontId="19" fillId="0" borderId="22" xfId="0" applyFont="1" applyFill="1" applyBorder="1" applyAlignment="1" applyProtection="1">
      <alignment horizontal="left" vertical="center" wrapText="1"/>
      <protection locked="0"/>
    </xf>
    <xf numFmtId="0" fontId="31" fillId="0" borderId="0" xfId="0" applyFont="1" applyFill="1" applyAlignment="1">
      <alignment horizontal="left" vertical="center" wrapText="1"/>
    </xf>
    <xf numFmtId="0" fontId="36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left"/>
    </xf>
    <xf numFmtId="0" fontId="38" fillId="0" borderId="0" xfId="1" applyFont="1" applyFill="1" applyAlignment="1">
      <alignment vertical="center" wrapText="1"/>
    </xf>
    <xf numFmtId="0" fontId="19" fillId="0" borderId="22" xfId="0" applyFont="1" applyFill="1" applyBorder="1" applyAlignment="1" applyProtection="1">
      <alignment horizontal="center" vertical="center"/>
      <protection locked="0"/>
    </xf>
    <xf numFmtId="49" fontId="19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19" fillId="0" borderId="22" xfId="0" applyFont="1" applyFill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Alignment="1">
      <alignment vertical="center"/>
    </xf>
    <xf numFmtId="0" fontId="0" fillId="0" borderId="3" xfId="0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9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4" fontId="5" fillId="0" borderId="0" xfId="0" applyNumberFormat="1" applyFont="1" applyAlignment="1">
      <alignment vertical="center"/>
    </xf>
    <xf numFmtId="4" fontId="0" fillId="0" borderId="3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22151404" TargetMode="External"/><Relationship Id="rId18" Type="http://schemas.openxmlformats.org/officeDocument/2006/relationships/hyperlink" Target="https://podminky.urs.cz/item/CS_URS_2023_01/162651112" TargetMode="External"/><Relationship Id="rId26" Type="http://schemas.openxmlformats.org/officeDocument/2006/relationships/hyperlink" Target="https://podminky.urs.cz/item/CS_URS_2023_01/182251101" TargetMode="External"/><Relationship Id="rId39" Type="http://schemas.openxmlformats.org/officeDocument/2006/relationships/hyperlink" Target="https://podminky.urs.cz/item/CS_URS_2023_01/564851111" TargetMode="External"/><Relationship Id="rId21" Type="http://schemas.openxmlformats.org/officeDocument/2006/relationships/hyperlink" Target="https://podminky.urs.cz/item/CS_URS_2023_01/171152101" TargetMode="External"/><Relationship Id="rId34" Type="http://schemas.openxmlformats.org/officeDocument/2006/relationships/hyperlink" Target="https://podminky.urs.cz/item/CS_URS_2023_01/327215311" TargetMode="External"/><Relationship Id="rId42" Type="http://schemas.openxmlformats.org/officeDocument/2006/relationships/hyperlink" Target="https://podminky.urs.cz/item/CS_URS_2023_01/565155101" TargetMode="External"/><Relationship Id="rId47" Type="http://schemas.openxmlformats.org/officeDocument/2006/relationships/hyperlink" Target="https://podminky.urs.cz/item/CS_URS_2023_01/596211112" TargetMode="External"/><Relationship Id="rId50" Type="http://schemas.openxmlformats.org/officeDocument/2006/relationships/hyperlink" Target="https://podminky.urs.cz/item/CS_URS_2023_01/916111123" TargetMode="External"/><Relationship Id="rId55" Type="http://schemas.openxmlformats.org/officeDocument/2006/relationships/hyperlink" Target="https://podminky.urs.cz/item/CS_URS_2023_01/919122111" TargetMode="External"/><Relationship Id="rId63" Type="http://schemas.openxmlformats.org/officeDocument/2006/relationships/hyperlink" Target="https://podminky.urs.cz/item/CS_URS_2023_01/997221559" TargetMode="External"/><Relationship Id="rId68" Type="http://schemas.openxmlformats.org/officeDocument/2006/relationships/hyperlink" Target="https://podminky.urs.cz/item/CS_URS_2023_01/997221655" TargetMode="External"/><Relationship Id="rId7" Type="http://schemas.openxmlformats.org/officeDocument/2006/relationships/hyperlink" Target="https://podminky.urs.cz/item/CS_URS_2023_01/113107212" TargetMode="External"/><Relationship Id="rId71" Type="http://schemas.openxmlformats.org/officeDocument/2006/relationships/hyperlink" Target="https://podminky.urs.cz/item/CS_URS_2023_01/998223011" TargetMode="External"/><Relationship Id="rId2" Type="http://schemas.openxmlformats.org/officeDocument/2006/relationships/hyperlink" Target="https://podminky.urs.cz/item/CS_URS_2023_01/112111111" TargetMode="External"/><Relationship Id="rId16" Type="http://schemas.openxmlformats.org/officeDocument/2006/relationships/hyperlink" Target="https://podminky.urs.cz/item/CS_URS_2023_01/129911121" TargetMode="External"/><Relationship Id="rId29" Type="http://schemas.openxmlformats.org/officeDocument/2006/relationships/hyperlink" Target="https://podminky.urs.cz/item/CS_URS_2023_01/274311127" TargetMode="External"/><Relationship Id="rId1" Type="http://schemas.openxmlformats.org/officeDocument/2006/relationships/hyperlink" Target="https://podminky.urs.cz/item/CS_URS_2023_01/111211101" TargetMode="External"/><Relationship Id="rId6" Type="http://schemas.openxmlformats.org/officeDocument/2006/relationships/hyperlink" Target="https://podminky.urs.cz/item/CS_URS_2023_01/113107142" TargetMode="External"/><Relationship Id="rId11" Type="http://schemas.openxmlformats.org/officeDocument/2006/relationships/hyperlink" Target="https://podminky.urs.cz/item/CS_URS_2023_01/113204111" TargetMode="External"/><Relationship Id="rId24" Type="http://schemas.openxmlformats.org/officeDocument/2006/relationships/hyperlink" Target="https://podminky.urs.cz/item/CS_URS_2023_01/181411131" TargetMode="External"/><Relationship Id="rId32" Type="http://schemas.openxmlformats.org/officeDocument/2006/relationships/hyperlink" Target="https://podminky.urs.cz/item/CS_URS_2023_01/274354211" TargetMode="External"/><Relationship Id="rId37" Type="http://schemas.openxmlformats.org/officeDocument/2006/relationships/hyperlink" Target="https://podminky.urs.cz/item/CS_URS_2023_01/564831111" TargetMode="External"/><Relationship Id="rId40" Type="http://schemas.openxmlformats.org/officeDocument/2006/relationships/hyperlink" Target="https://podminky.urs.cz/item/CS_URS_2023_01/564861011" TargetMode="External"/><Relationship Id="rId45" Type="http://schemas.openxmlformats.org/officeDocument/2006/relationships/hyperlink" Target="https://podminky.urs.cz/item/CS_URS_2023_01/573231108" TargetMode="External"/><Relationship Id="rId53" Type="http://schemas.openxmlformats.org/officeDocument/2006/relationships/hyperlink" Target="https://podminky.urs.cz/item/CS_URS_2023_01/916241213" TargetMode="External"/><Relationship Id="rId58" Type="http://schemas.openxmlformats.org/officeDocument/2006/relationships/hyperlink" Target="https://podminky.urs.cz/item/CS_URS_2023_01/931992111" TargetMode="External"/><Relationship Id="rId66" Type="http://schemas.openxmlformats.org/officeDocument/2006/relationships/hyperlink" Target="https://podminky.urs.cz/item/CS_URS_2023_01/997221612" TargetMode="External"/><Relationship Id="rId5" Type="http://schemas.openxmlformats.org/officeDocument/2006/relationships/hyperlink" Target="https://podminky.urs.cz/item/CS_URS_2023_01/113107131" TargetMode="External"/><Relationship Id="rId15" Type="http://schemas.openxmlformats.org/officeDocument/2006/relationships/hyperlink" Target="https://podminky.urs.cz/item/CS_URS_2023_01/129001101" TargetMode="External"/><Relationship Id="rId23" Type="http://schemas.openxmlformats.org/officeDocument/2006/relationships/hyperlink" Target="https://podminky.urs.cz/item/CS_URS_2023_01/181351003" TargetMode="External"/><Relationship Id="rId28" Type="http://schemas.openxmlformats.org/officeDocument/2006/relationships/hyperlink" Target="https://podminky.urs.cz/item/CS_URS_2023_01/272313611" TargetMode="External"/><Relationship Id="rId36" Type="http://schemas.openxmlformats.org/officeDocument/2006/relationships/hyperlink" Target="https://podminky.urs.cz/item/CS_URS_2023_01/564831011" TargetMode="External"/><Relationship Id="rId49" Type="http://schemas.openxmlformats.org/officeDocument/2006/relationships/hyperlink" Target="https://podminky.urs.cz/item/CS_URS_2023_01/911111111" TargetMode="External"/><Relationship Id="rId57" Type="http://schemas.openxmlformats.org/officeDocument/2006/relationships/hyperlink" Target="https://podminky.urs.cz/item/CS_URS_2023_01/919735122" TargetMode="External"/><Relationship Id="rId61" Type="http://schemas.openxmlformats.org/officeDocument/2006/relationships/hyperlink" Target="https://podminky.urs.cz/item/CS_URS_2023_01/966005211" TargetMode="External"/><Relationship Id="rId10" Type="http://schemas.openxmlformats.org/officeDocument/2006/relationships/hyperlink" Target="https://podminky.urs.cz/item/CS_URS_2023_01/113203111" TargetMode="External"/><Relationship Id="rId19" Type="http://schemas.openxmlformats.org/officeDocument/2006/relationships/hyperlink" Target="https://podminky.urs.cz/item/CS_URS_2023_01/162751117" TargetMode="External"/><Relationship Id="rId31" Type="http://schemas.openxmlformats.org/officeDocument/2006/relationships/hyperlink" Target="https://podminky.urs.cz/item/CS_URS_2023_01/274354111" TargetMode="External"/><Relationship Id="rId44" Type="http://schemas.openxmlformats.org/officeDocument/2006/relationships/hyperlink" Target="https://podminky.urs.cz/item/CS_URS_2023_01/573191111" TargetMode="External"/><Relationship Id="rId52" Type="http://schemas.openxmlformats.org/officeDocument/2006/relationships/hyperlink" Target="https://podminky.urs.cz/item/CS_URS_2023_01/916231213" TargetMode="External"/><Relationship Id="rId60" Type="http://schemas.openxmlformats.org/officeDocument/2006/relationships/hyperlink" Target="https://podminky.urs.cz/item/CS_URS_2023_01/953241513" TargetMode="External"/><Relationship Id="rId65" Type="http://schemas.openxmlformats.org/officeDocument/2006/relationships/hyperlink" Target="https://podminky.urs.cz/item/CS_URS_2023_01/997221579" TargetMode="External"/><Relationship Id="rId4" Type="http://schemas.openxmlformats.org/officeDocument/2006/relationships/hyperlink" Target="https://podminky.urs.cz/item/CS_URS_2023_01/113106142" TargetMode="External"/><Relationship Id="rId9" Type="http://schemas.openxmlformats.org/officeDocument/2006/relationships/hyperlink" Target="https://podminky.urs.cz/item/CS_URS_2023_01/113202111" TargetMode="External"/><Relationship Id="rId14" Type="http://schemas.openxmlformats.org/officeDocument/2006/relationships/hyperlink" Target="https://podminky.urs.cz/item/CS_URS_2023_01/122252203" TargetMode="External"/><Relationship Id="rId22" Type="http://schemas.openxmlformats.org/officeDocument/2006/relationships/hyperlink" Target="https://podminky.urs.cz/item/CS_URS_2023_01/181101132" TargetMode="External"/><Relationship Id="rId27" Type="http://schemas.openxmlformats.org/officeDocument/2006/relationships/hyperlink" Target="https://podminky.urs.cz/item/CS_URS_2023_01/212752401" TargetMode="External"/><Relationship Id="rId30" Type="http://schemas.openxmlformats.org/officeDocument/2006/relationships/hyperlink" Target="https://podminky.urs.cz/item/CS_URS_2023_01/274311191" TargetMode="External"/><Relationship Id="rId35" Type="http://schemas.openxmlformats.org/officeDocument/2006/relationships/hyperlink" Target="https://podminky.urs.cz/item/CS_URS_2023_01/451541111" TargetMode="External"/><Relationship Id="rId43" Type="http://schemas.openxmlformats.org/officeDocument/2006/relationships/hyperlink" Target="https://podminky.urs.cz/item/CS_URS_2023_01/567122114" TargetMode="External"/><Relationship Id="rId48" Type="http://schemas.openxmlformats.org/officeDocument/2006/relationships/hyperlink" Target="https://podminky.urs.cz/item/CS_URS_2023_01/596211114" TargetMode="External"/><Relationship Id="rId56" Type="http://schemas.openxmlformats.org/officeDocument/2006/relationships/hyperlink" Target="https://podminky.urs.cz/item/CS_URS_2023_01/919735111" TargetMode="External"/><Relationship Id="rId64" Type="http://schemas.openxmlformats.org/officeDocument/2006/relationships/hyperlink" Target="https://podminky.urs.cz/item/CS_URS_2023_01/997221571" TargetMode="External"/><Relationship Id="rId69" Type="http://schemas.openxmlformats.org/officeDocument/2006/relationships/hyperlink" Target="https://podminky.urs.cz/item/CS_URS_2023_01/997221861" TargetMode="External"/><Relationship Id="rId8" Type="http://schemas.openxmlformats.org/officeDocument/2006/relationships/hyperlink" Target="https://podminky.urs.cz/item/CS_URS_2023_01/113107323" TargetMode="External"/><Relationship Id="rId51" Type="http://schemas.openxmlformats.org/officeDocument/2006/relationships/hyperlink" Target="https://podminky.urs.cz/item/CS_URS_2023_01/916131213" TargetMode="External"/><Relationship Id="rId72" Type="http://schemas.openxmlformats.org/officeDocument/2006/relationships/drawing" Target="../drawings/drawing2.xml"/><Relationship Id="rId3" Type="http://schemas.openxmlformats.org/officeDocument/2006/relationships/hyperlink" Target="https://podminky.urs.cz/item/CS_URS_2023_01/113106111" TargetMode="External"/><Relationship Id="rId12" Type="http://schemas.openxmlformats.org/officeDocument/2006/relationships/hyperlink" Target="https://podminky.urs.cz/item/CS_URS_2023_01/122151402" TargetMode="External"/><Relationship Id="rId17" Type="http://schemas.openxmlformats.org/officeDocument/2006/relationships/hyperlink" Target="https://podminky.urs.cz/item/CS_URS_2023_01/132251102" TargetMode="External"/><Relationship Id="rId25" Type="http://schemas.openxmlformats.org/officeDocument/2006/relationships/hyperlink" Target="https://podminky.urs.cz/item/CS_URS_2023_01/181951112" TargetMode="External"/><Relationship Id="rId33" Type="http://schemas.openxmlformats.org/officeDocument/2006/relationships/hyperlink" Target="https://podminky.urs.cz/item/CS_URS_2023_01/274361412" TargetMode="External"/><Relationship Id="rId38" Type="http://schemas.openxmlformats.org/officeDocument/2006/relationships/hyperlink" Target="https://podminky.urs.cz/item/CS_URS_2023_01/564851011" TargetMode="External"/><Relationship Id="rId46" Type="http://schemas.openxmlformats.org/officeDocument/2006/relationships/hyperlink" Target="https://podminky.urs.cz/item/CS_URS_2023_01/577144211" TargetMode="External"/><Relationship Id="rId59" Type="http://schemas.openxmlformats.org/officeDocument/2006/relationships/hyperlink" Target="https://podminky.urs.cz/item/CS_URS_2023_01/931994132" TargetMode="External"/><Relationship Id="rId67" Type="http://schemas.openxmlformats.org/officeDocument/2006/relationships/hyperlink" Target="https://podminky.urs.cz/item/CS_URS_2023_01/997221645" TargetMode="External"/><Relationship Id="rId20" Type="http://schemas.openxmlformats.org/officeDocument/2006/relationships/hyperlink" Target="https://podminky.urs.cz/item/CS_URS_2023_01/162751119" TargetMode="External"/><Relationship Id="rId41" Type="http://schemas.openxmlformats.org/officeDocument/2006/relationships/hyperlink" Target="https://podminky.urs.cz/item/CS_URS_2023_01/564951313" TargetMode="External"/><Relationship Id="rId54" Type="http://schemas.openxmlformats.org/officeDocument/2006/relationships/hyperlink" Target="https://podminky.urs.cz/item/CS_URS_2023_01/919112212" TargetMode="External"/><Relationship Id="rId62" Type="http://schemas.openxmlformats.org/officeDocument/2006/relationships/hyperlink" Target="https://podminky.urs.cz/item/CS_URS_2023_01/997221551" TargetMode="External"/><Relationship Id="rId70" Type="http://schemas.openxmlformats.org/officeDocument/2006/relationships/hyperlink" Target="https://podminky.urs.cz/item/CS_URS_2023_01/997221873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039103000" TargetMode="External"/><Relationship Id="rId3" Type="http://schemas.openxmlformats.org/officeDocument/2006/relationships/hyperlink" Target="https://podminky.urs.cz/item/CS_URS_2023_01/012303000" TargetMode="External"/><Relationship Id="rId7" Type="http://schemas.openxmlformats.org/officeDocument/2006/relationships/hyperlink" Target="https://podminky.urs.cz/item/CS_URS_2023_01/034503000" TargetMode="External"/><Relationship Id="rId2" Type="http://schemas.openxmlformats.org/officeDocument/2006/relationships/hyperlink" Target="https://podminky.urs.cz/item/CS_URS_2023_01/012203000" TargetMode="External"/><Relationship Id="rId1" Type="http://schemas.openxmlformats.org/officeDocument/2006/relationships/hyperlink" Target="https://podminky.urs.cz/item/CS_URS_2023_01/012103000" TargetMode="External"/><Relationship Id="rId6" Type="http://schemas.openxmlformats.org/officeDocument/2006/relationships/hyperlink" Target="https://podminky.urs.cz/item/CS_URS_2023_01/034203000" TargetMode="External"/><Relationship Id="rId5" Type="http://schemas.openxmlformats.org/officeDocument/2006/relationships/hyperlink" Target="https://podminky.urs.cz/item/CS_URS_2023_01/034103000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s://podminky.urs.cz/item/CS_URS_2023_01/030001000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A58" workbookViewId="0">
      <selection activeCell="BE44" sqref="BE4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05" t="s">
        <v>5</v>
      </c>
      <c r="AS2" s="185"/>
      <c r="AT2" s="185"/>
      <c r="AU2" s="185"/>
      <c r="AV2" s="185"/>
      <c r="AW2" s="185"/>
      <c r="AX2" s="185"/>
      <c r="AY2" s="185"/>
      <c r="AZ2" s="185"/>
      <c r="BA2" s="185"/>
      <c r="BB2" s="185"/>
      <c r="BC2" s="185"/>
      <c r="BD2" s="185"/>
      <c r="BE2" s="185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s="1" customFormat="1" ht="12" customHeight="1">
      <c r="B5" s="19"/>
      <c r="D5" s="22" t="s">
        <v>12</v>
      </c>
      <c r="K5" s="184" t="s">
        <v>13</v>
      </c>
      <c r="L5" s="185"/>
      <c r="M5" s="185"/>
      <c r="N5" s="185"/>
      <c r="O5" s="185"/>
      <c r="P5" s="185"/>
      <c r="Q5" s="185"/>
      <c r="R5" s="185"/>
      <c r="S5" s="185"/>
      <c r="T5" s="185"/>
      <c r="U5" s="185"/>
      <c r="V5" s="185"/>
      <c r="W5" s="185"/>
      <c r="X5" s="185"/>
      <c r="Y5" s="185"/>
      <c r="Z5" s="185"/>
      <c r="AA5" s="185"/>
      <c r="AB5" s="185"/>
      <c r="AC5" s="185"/>
      <c r="AD5" s="185"/>
      <c r="AE5" s="185"/>
      <c r="AF5" s="185"/>
      <c r="AG5" s="185"/>
      <c r="AH5" s="185"/>
      <c r="AI5" s="185"/>
      <c r="AJ5" s="185"/>
      <c r="AR5" s="19"/>
      <c r="BS5" s="16" t="s">
        <v>6</v>
      </c>
    </row>
    <row r="6" spans="1:74" s="1" customFormat="1" ht="36.950000000000003" customHeight="1">
      <c r="B6" s="19"/>
      <c r="D6" s="24" t="s">
        <v>14</v>
      </c>
      <c r="K6" s="186" t="s">
        <v>15</v>
      </c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R6" s="19"/>
      <c r="BS6" s="16" t="s">
        <v>6</v>
      </c>
    </row>
    <row r="7" spans="1:74" s="1" customFormat="1" ht="12" customHeight="1">
      <c r="B7" s="19"/>
      <c r="D7" s="25" t="s">
        <v>16</v>
      </c>
      <c r="K7" s="23" t="s">
        <v>17</v>
      </c>
      <c r="AK7" s="25" t="s">
        <v>18</v>
      </c>
      <c r="AN7" s="23" t="s">
        <v>19</v>
      </c>
      <c r="AR7" s="19"/>
      <c r="BS7" s="16" t="s">
        <v>6</v>
      </c>
    </row>
    <row r="8" spans="1:74" s="1" customFormat="1" ht="12" customHeight="1">
      <c r="B8" s="19"/>
      <c r="D8" s="25" t="s">
        <v>20</v>
      </c>
      <c r="K8" s="23" t="s">
        <v>21</v>
      </c>
      <c r="AK8" s="25" t="s">
        <v>22</v>
      </c>
      <c r="AN8" s="23" t="s">
        <v>23</v>
      </c>
      <c r="AR8" s="19"/>
      <c r="BS8" s="16" t="s">
        <v>6</v>
      </c>
    </row>
    <row r="9" spans="1:74" s="1" customFormat="1" ht="14.45" customHeight="1">
      <c r="B9" s="19"/>
      <c r="AR9" s="19"/>
      <c r="BS9" s="16" t="s">
        <v>6</v>
      </c>
    </row>
    <row r="10" spans="1:74" s="1" customFormat="1" ht="12" customHeight="1">
      <c r="B10" s="19"/>
      <c r="D10" s="25" t="s">
        <v>24</v>
      </c>
      <c r="AK10" s="25" t="s">
        <v>25</v>
      </c>
      <c r="AN10" s="23" t="s">
        <v>1</v>
      </c>
      <c r="AR10" s="19"/>
      <c r="BS10" s="16" t="s">
        <v>6</v>
      </c>
    </row>
    <row r="11" spans="1:74" s="1" customFormat="1" ht="18.399999999999999" customHeight="1">
      <c r="B11" s="19"/>
      <c r="E11" s="23" t="s">
        <v>26</v>
      </c>
      <c r="AK11" s="25" t="s">
        <v>27</v>
      </c>
      <c r="AN11" s="23" t="s">
        <v>1</v>
      </c>
      <c r="AR11" s="19"/>
      <c r="BS11" s="16" t="s">
        <v>6</v>
      </c>
    </row>
    <row r="12" spans="1:74" s="1" customFormat="1" ht="6.95" customHeight="1">
      <c r="B12" s="19"/>
      <c r="AR12" s="19"/>
      <c r="BS12" s="16" t="s">
        <v>6</v>
      </c>
    </row>
    <row r="13" spans="1:74" s="1" customFormat="1" ht="12" customHeight="1">
      <c r="B13" s="19"/>
      <c r="D13" s="25" t="s">
        <v>28</v>
      </c>
      <c r="AK13" s="25" t="s">
        <v>25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29</v>
      </c>
      <c r="AK14" s="25" t="s">
        <v>27</v>
      </c>
      <c r="AN14" s="23" t="s">
        <v>1</v>
      </c>
      <c r="AR14" s="19"/>
      <c r="BS14" s="16" t="s">
        <v>6</v>
      </c>
    </row>
    <row r="15" spans="1:74" s="1" customFormat="1" ht="6.95" customHeight="1">
      <c r="B15" s="19"/>
      <c r="AR15" s="19"/>
      <c r="BS15" s="16" t="s">
        <v>3</v>
      </c>
    </row>
    <row r="16" spans="1:74" s="1" customFormat="1" ht="12" customHeight="1">
      <c r="B16" s="19"/>
      <c r="D16" s="25" t="s">
        <v>30</v>
      </c>
      <c r="AK16" s="25" t="s">
        <v>25</v>
      </c>
      <c r="AN16" s="23" t="s">
        <v>31</v>
      </c>
      <c r="AR16" s="19"/>
      <c r="BS16" s="16" t="s">
        <v>3</v>
      </c>
    </row>
    <row r="17" spans="1:71" s="1" customFormat="1" ht="18.399999999999999" customHeight="1">
      <c r="B17" s="19"/>
      <c r="E17" s="23" t="s">
        <v>32</v>
      </c>
      <c r="AK17" s="25" t="s">
        <v>27</v>
      </c>
      <c r="AN17" s="23" t="s">
        <v>1</v>
      </c>
      <c r="AR17" s="19"/>
      <c r="BS17" s="16" t="s">
        <v>33</v>
      </c>
    </row>
    <row r="18" spans="1:71" s="1" customFormat="1" ht="6.95" customHeight="1">
      <c r="B18" s="19"/>
      <c r="AR18" s="19"/>
      <c r="BS18" s="16" t="s">
        <v>6</v>
      </c>
    </row>
    <row r="19" spans="1:71" s="1" customFormat="1" ht="12" customHeight="1">
      <c r="B19" s="19"/>
      <c r="D19" s="25" t="s">
        <v>34</v>
      </c>
      <c r="AK19" s="25" t="s">
        <v>25</v>
      </c>
      <c r="AN19" s="23" t="s">
        <v>1</v>
      </c>
      <c r="AR19" s="19"/>
      <c r="BS19" s="16" t="s">
        <v>6</v>
      </c>
    </row>
    <row r="20" spans="1:71" s="1" customFormat="1" ht="18.399999999999999" customHeight="1">
      <c r="B20" s="19"/>
      <c r="E20" s="23" t="s">
        <v>35</v>
      </c>
      <c r="AK20" s="25" t="s">
        <v>27</v>
      </c>
      <c r="AN20" s="23" t="s">
        <v>1</v>
      </c>
      <c r="AR20" s="19"/>
      <c r="BS20" s="16" t="s">
        <v>33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36</v>
      </c>
      <c r="AR22" s="19"/>
    </row>
    <row r="23" spans="1:71" s="1" customFormat="1" ht="95.25" customHeight="1">
      <c r="B23" s="19"/>
      <c r="E23" s="187" t="s">
        <v>37</v>
      </c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  <c r="T23" s="187"/>
      <c r="U23" s="187"/>
      <c r="V23" s="187"/>
      <c r="W23" s="187"/>
      <c r="X23" s="187"/>
      <c r="Y23" s="187"/>
      <c r="Z23" s="187"/>
      <c r="AA23" s="187"/>
      <c r="AB23" s="187"/>
      <c r="AC23" s="187"/>
      <c r="AD23" s="187"/>
      <c r="AE23" s="187"/>
      <c r="AF23" s="187"/>
      <c r="AG23" s="187"/>
      <c r="AH23" s="187"/>
      <c r="AI23" s="187"/>
      <c r="AJ23" s="187"/>
      <c r="AK23" s="187"/>
      <c r="AL23" s="187"/>
      <c r="AM23" s="187"/>
      <c r="AN23" s="187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2" customFormat="1" ht="25.9" customHeight="1">
      <c r="A26" s="28"/>
      <c r="B26" s="29"/>
      <c r="C26" s="28"/>
      <c r="D26" s="30" t="s">
        <v>38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88">
        <f>AG94</f>
        <v>0</v>
      </c>
      <c r="AL26" s="189"/>
      <c r="AM26" s="189"/>
      <c r="AN26" s="189"/>
      <c r="AO26" s="189"/>
      <c r="AP26" s="28"/>
      <c r="AQ26" s="28"/>
      <c r="AR26" s="29"/>
      <c r="BE26" s="28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190" t="s">
        <v>39</v>
      </c>
      <c r="M28" s="190"/>
      <c r="N28" s="190"/>
      <c r="O28" s="190"/>
      <c r="P28" s="190"/>
      <c r="Q28" s="28"/>
      <c r="R28" s="28"/>
      <c r="S28" s="28"/>
      <c r="T28" s="28"/>
      <c r="U28" s="28"/>
      <c r="V28" s="28"/>
      <c r="W28" s="190" t="s">
        <v>40</v>
      </c>
      <c r="X28" s="190"/>
      <c r="Y28" s="190"/>
      <c r="Z28" s="190"/>
      <c r="AA28" s="190"/>
      <c r="AB28" s="190"/>
      <c r="AC28" s="190"/>
      <c r="AD28" s="190"/>
      <c r="AE28" s="190"/>
      <c r="AF28" s="28"/>
      <c r="AG28" s="28"/>
      <c r="AH28" s="28"/>
      <c r="AI28" s="28"/>
      <c r="AJ28" s="28"/>
      <c r="AK28" s="190" t="s">
        <v>41</v>
      </c>
      <c r="AL28" s="190"/>
      <c r="AM28" s="190"/>
      <c r="AN28" s="190"/>
      <c r="AO28" s="190"/>
      <c r="AP28" s="28"/>
      <c r="AQ28" s="28"/>
      <c r="AR28" s="29"/>
      <c r="BE28" s="28"/>
    </row>
    <row r="29" spans="1:71" s="3" customFormat="1" ht="14.45" customHeight="1">
      <c r="B29" s="33"/>
      <c r="D29" s="25" t="s">
        <v>42</v>
      </c>
      <c r="F29" s="25" t="s">
        <v>43</v>
      </c>
      <c r="L29" s="193">
        <v>0.21</v>
      </c>
      <c r="M29" s="192"/>
      <c r="N29" s="192"/>
      <c r="O29" s="192"/>
      <c r="P29" s="192"/>
      <c r="W29" s="191">
        <f>AG94</f>
        <v>0</v>
      </c>
      <c r="X29" s="192"/>
      <c r="Y29" s="192"/>
      <c r="Z29" s="192"/>
      <c r="AA29" s="192"/>
      <c r="AB29" s="192"/>
      <c r="AC29" s="192"/>
      <c r="AD29" s="192"/>
      <c r="AE29" s="192"/>
      <c r="AK29" s="191">
        <f>W29*0.21</f>
        <v>0</v>
      </c>
      <c r="AL29" s="192"/>
      <c r="AM29" s="192"/>
      <c r="AN29" s="192"/>
      <c r="AO29" s="192"/>
      <c r="AR29" s="33"/>
    </row>
    <row r="30" spans="1:71" s="3" customFormat="1" ht="14.45" customHeight="1">
      <c r="B30" s="33"/>
      <c r="F30" s="25" t="s">
        <v>44</v>
      </c>
      <c r="L30" s="193">
        <v>0.15</v>
      </c>
      <c r="M30" s="192"/>
      <c r="N30" s="192"/>
      <c r="O30" s="192"/>
      <c r="P30" s="192"/>
      <c r="W30" s="191">
        <f>ROUND(BA94, 2)</f>
        <v>0</v>
      </c>
      <c r="X30" s="192"/>
      <c r="Y30" s="192"/>
      <c r="Z30" s="192"/>
      <c r="AA30" s="192"/>
      <c r="AB30" s="192"/>
      <c r="AC30" s="192"/>
      <c r="AD30" s="192"/>
      <c r="AE30" s="192"/>
      <c r="AK30" s="191">
        <f>ROUND(AW94, 2)</f>
        <v>0</v>
      </c>
      <c r="AL30" s="192"/>
      <c r="AM30" s="192"/>
      <c r="AN30" s="192"/>
      <c r="AO30" s="192"/>
      <c r="AR30" s="33"/>
    </row>
    <row r="31" spans="1:71" s="3" customFormat="1" ht="14.45" hidden="1" customHeight="1">
      <c r="B31" s="33"/>
      <c r="F31" s="25" t="s">
        <v>45</v>
      </c>
      <c r="L31" s="193">
        <v>0.21</v>
      </c>
      <c r="M31" s="192"/>
      <c r="N31" s="192"/>
      <c r="O31" s="192"/>
      <c r="P31" s="192"/>
      <c r="W31" s="191" t="e">
        <f>ROUND(BB94, 2)</f>
        <v>#REF!</v>
      </c>
      <c r="X31" s="192"/>
      <c r="Y31" s="192"/>
      <c r="Z31" s="192"/>
      <c r="AA31" s="192"/>
      <c r="AB31" s="192"/>
      <c r="AC31" s="192"/>
      <c r="AD31" s="192"/>
      <c r="AE31" s="192"/>
      <c r="AK31" s="191">
        <v>0</v>
      </c>
      <c r="AL31" s="192"/>
      <c r="AM31" s="192"/>
      <c r="AN31" s="192"/>
      <c r="AO31" s="192"/>
      <c r="AR31" s="33"/>
    </row>
    <row r="32" spans="1:71" s="3" customFormat="1" ht="14.45" hidden="1" customHeight="1">
      <c r="B32" s="33"/>
      <c r="F32" s="25" t="s">
        <v>46</v>
      </c>
      <c r="L32" s="193">
        <v>0.15</v>
      </c>
      <c r="M32" s="192"/>
      <c r="N32" s="192"/>
      <c r="O32" s="192"/>
      <c r="P32" s="192"/>
      <c r="W32" s="191" t="e">
        <f>ROUND(BC94, 2)</f>
        <v>#REF!</v>
      </c>
      <c r="X32" s="192"/>
      <c r="Y32" s="192"/>
      <c r="Z32" s="192"/>
      <c r="AA32" s="192"/>
      <c r="AB32" s="192"/>
      <c r="AC32" s="192"/>
      <c r="AD32" s="192"/>
      <c r="AE32" s="192"/>
      <c r="AK32" s="191">
        <v>0</v>
      </c>
      <c r="AL32" s="192"/>
      <c r="AM32" s="192"/>
      <c r="AN32" s="192"/>
      <c r="AO32" s="192"/>
      <c r="AR32" s="33"/>
    </row>
    <row r="33" spans="1:57" s="3" customFormat="1" ht="14.45" hidden="1" customHeight="1">
      <c r="B33" s="33"/>
      <c r="F33" s="25" t="s">
        <v>47</v>
      </c>
      <c r="L33" s="193">
        <v>0</v>
      </c>
      <c r="M33" s="192"/>
      <c r="N33" s="192"/>
      <c r="O33" s="192"/>
      <c r="P33" s="192"/>
      <c r="W33" s="191" t="e">
        <f>ROUND(BD94, 2)</f>
        <v>#REF!</v>
      </c>
      <c r="X33" s="192"/>
      <c r="Y33" s="192"/>
      <c r="Z33" s="192"/>
      <c r="AA33" s="192"/>
      <c r="AB33" s="192"/>
      <c r="AC33" s="192"/>
      <c r="AD33" s="192"/>
      <c r="AE33" s="192"/>
      <c r="AK33" s="191">
        <v>0</v>
      </c>
      <c r="AL33" s="192"/>
      <c r="AM33" s="192"/>
      <c r="AN33" s="192"/>
      <c r="AO33" s="192"/>
      <c r="AR33" s="33"/>
    </row>
    <row r="34" spans="1:57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pans="1:57" s="2" customFormat="1" ht="25.9" customHeight="1">
      <c r="A35" s="28"/>
      <c r="B35" s="29"/>
      <c r="C35" s="34"/>
      <c r="D35" s="35" t="s">
        <v>48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49</v>
      </c>
      <c r="U35" s="36"/>
      <c r="V35" s="36"/>
      <c r="W35" s="36"/>
      <c r="X35" s="194" t="s">
        <v>50</v>
      </c>
      <c r="Y35" s="195"/>
      <c r="Z35" s="195"/>
      <c r="AA35" s="195"/>
      <c r="AB35" s="195"/>
      <c r="AC35" s="36"/>
      <c r="AD35" s="36"/>
      <c r="AE35" s="36"/>
      <c r="AF35" s="36"/>
      <c r="AG35" s="36"/>
      <c r="AH35" s="36"/>
      <c r="AI35" s="36"/>
      <c r="AJ35" s="36"/>
      <c r="AK35" s="196">
        <f>AK26+AK29</f>
        <v>0</v>
      </c>
      <c r="AL35" s="195"/>
      <c r="AM35" s="195"/>
      <c r="AN35" s="195"/>
      <c r="AO35" s="197"/>
      <c r="AP35" s="34"/>
      <c r="AQ35" s="34"/>
      <c r="AR35" s="183"/>
      <c r="BE35" s="28"/>
    </row>
    <row r="36" spans="1:57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38"/>
      <c r="D49" s="39" t="s">
        <v>51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52</v>
      </c>
      <c r="AI49" s="40"/>
      <c r="AJ49" s="40"/>
      <c r="AK49" s="40"/>
      <c r="AL49" s="40"/>
      <c r="AM49" s="40"/>
      <c r="AN49" s="40"/>
      <c r="AO49" s="40"/>
      <c r="AR49" s="38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28"/>
      <c r="B60" s="29"/>
      <c r="C60" s="28"/>
      <c r="D60" s="41" t="s">
        <v>53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54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53</v>
      </c>
      <c r="AI60" s="31"/>
      <c r="AJ60" s="31"/>
      <c r="AK60" s="31"/>
      <c r="AL60" s="31"/>
      <c r="AM60" s="41" t="s">
        <v>54</v>
      </c>
      <c r="AN60" s="31"/>
      <c r="AO60" s="31"/>
      <c r="AP60" s="28"/>
      <c r="AQ60" s="28"/>
      <c r="AR60" s="29"/>
      <c r="BE60" s="28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28"/>
      <c r="B64" s="29"/>
      <c r="C64" s="28"/>
      <c r="D64" s="39" t="s">
        <v>55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56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28"/>
      <c r="B75" s="29"/>
      <c r="C75" s="28"/>
      <c r="D75" s="41" t="s">
        <v>53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54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53</v>
      </c>
      <c r="AI75" s="31"/>
      <c r="AJ75" s="31"/>
      <c r="AK75" s="31"/>
      <c r="AL75" s="31"/>
      <c r="AM75" s="41" t="s">
        <v>54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>
      <c r="A82" s="28"/>
      <c r="B82" s="29"/>
      <c r="C82" s="20" t="s">
        <v>57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7"/>
      <c r="C84" s="25" t="s">
        <v>12</v>
      </c>
      <c r="L84" s="4" t="str">
        <f>K5</f>
        <v>1190_UB_ch_Pod_Valy</v>
      </c>
      <c r="AR84" s="47"/>
    </row>
    <row r="85" spans="1:91" s="5" customFormat="1" ht="36.950000000000003" customHeight="1">
      <c r="B85" s="48"/>
      <c r="C85" s="49" t="s">
        <v>14</v>
      </c>
      <c r="L85" s="216" t="str">
        <f>K6</f>
        <v>Uherský Brod, rekonstrukce chodníků 2018 - část 1. Ulice Pod valy</v>
      </c>
      <c r="M85" s="217"/>
      <c r="N85" s="217"/>
      <c r="O85" s="217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  <c r="AD85" s="217"/>
      <c r="AE85" s="217"/>
      <c r="AF85" s="217"/>
      <c r="AG85" s="217"/>
      <c r="AH85" s="217"/>
      <c r="AI85" s="217"/>
      <c r="AJ85" s="217"/>
      <c r="AR85" s="48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5" t="s">
        <v>20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Uherský Brod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22</v>
      </c>
      <c r="AJ87" s="28"/>
      <c r="AK87" s="28"/>
      <c r="AL87" s="28"/>
      <c r="AM87" s="198" t="str">
        <f>IF(AN8= "","",AN8)</f>
        <v>23. 1. 2023</v>
      </c>
      <c r="AN87" s="198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5" t="s">
        <v>24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Město Uherský Brod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30</v>
      </c>
      <c r="AJ89" s="28"/>
      <c r="AK89" s="28"/>
      <c r="AL89" s="28"/>
      <c r="AM89" s="199" t="str">
        <f>IF(E17="","",E17)</f>
        <v xml:space="preserve">Ing. Kunčík </v>
      </c>
      <c r="AN89" s="200"/>
      <c r="AO89" s="200"/>
      <c r="AP89" s="200"/>
      <c r="AQ89" s="28"/>
      <c r="AR89" s="29"/>
      <c r="AS89" s="201" t="s">
        <v>58</v>
      </c>
      <c r="AT89" s="202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2" customHeight="1">
      <c r="A90" s="28"/>
      <c r="B90" s="29"/>
      <c r="C90" s="25" t="s">
        <v>28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34</v>
      </c>
      <c r="AJ90" s="28"/>
      <c r="AK90" s="28"/>
      <c r="AL90" s="28"/>
      <c r="AM90" s="199" t="str">
        <f>IF(E20="","",E20)</f>
        <v>Ing. Kunčík</v>
      </c>
      <c r="AN90" s="200"/>
      <c r="AO90" s="200"/>
      <c r="AP90" s="200"/>
      <c r="AQ90" s="28"/>
      <c r="AR90" s="29"/>
      <c r="AS90" s="203"/>
      <c r="AT90" s="204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03"/>
      <c r="AT91" s="204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>
      <c r="A92" s="28"/>
      <c r="B92" s="29"/>
      <c r="C92" s="211" t="s">
        <v>59</v>
      </c>
      <c r="D92" s="212"/>
      <c r="E92" s="212"/>
      <c r="F92" s="212"/>
      <c r="G92" s="212"/>
      <c r="H92" s="56"/>
      <c r="I92" s="213" t="s">
        <v>60</v>
      </c>
      <c r="J92" s="212"/>
      <c r="K92" s="212"/>
      <c r="L92" s="212"/>
      <c r="M92" s="212"/>
      <c r="N92" s="212"/>
      <c r="O92" s="212"/>
      <c r="P92" s="212"/>
      <c r="Q92" s="212"/>
      <c r="R92" s="212"/>
      <c r="S92" s="212"/>
      <c r="T92" s="212"/>
      <c r="U92" s="212"/>
      <c r="V92" s="212"/>
      <c r="W92" s="212"/>
      <c r="X92" s="212"/>
      <c r="Y92" s="212"/>
      <c r="Z92" s="212"/>
      <c r="AA92" s="212"/>
      <c r="AB92" s="212"/>
      <c r="AC92" s="212"/>
      <c r="AD92" s="212"/>
      <c r="AE92" s="212"/>
      <c r="AF92" s="212"/>
      <c r="AG92" s="214" t="s">
        <v>61</v>
      </c>
      <c r="AH92" s="212"/>
      <c r="AI92" s="212"/>
      <c r="AJ92" s="212"/>
      <c r="AK92" s="212"/>
      <c r="AL92" s="212"/>
      <c r="AM92" s="212"/>
      <c r="AN92" s="213" t="s">
        <v>62</v>
      </c>
      <c r="AO92" s="212"/>
      <c r="AP92" s="215"/>
      <c r="AQ92" s="57" t="s">
        <v>63</v>
      </c>
      <c r="AR92" s="29"/>
      <c r="AS92" s="58" t="s">
        <v>64</v>
      </c>
      <c r="AT92" s="59" t="s">
        <v>65</v>
      </c>
      <c r="AU92" s="59" t="s">
        <v>66</v>
      </c>
      <c r="AV92" s="59" t="s">
        <v>67</v>
      </c>
      <c r="AW92" s="59" t="s">
        <v>68</v>
      </c>
      <c r="AX92" s="59" t="s">
        <v>69</v>
      </c>
      <c r="AY92" s="59" t="s">
        <v>70</v>
      </c>
      <c r="AZ92" s="59" t="s">
        <v>71</v>
      </c>
      <c r="BA92" s="59" t="s">
        <v>72</v>
      </c>
      <c r="BB92" s="59" t="s">
        <v>73</v>
      </c>
      <c r="BC92" s="59" t="s">
        <v>74</v>
      </c>
      <c r="BD92" s="60" t="s">
        <v>75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50000000000003" customHeight="1">
      <c r="B94" s="64"/>
      <c r="C94" s="65" t="s">
        <v>76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09">
        <f>AG95+AG96</f>
        <v>0</v>
      </c>
      <c r="AH94" s="209"/>
      <c r="AI94" s="209"/>
      <c r="AJ94" s="209"/>
      <c r="AK94" s="209"/>
      <c r="AL94" s="209"/>
      <c r="AM94" s="209"/>
      <c r="AN94" s="210">
        <f>AG94*1.21</f>
        <v>0</v>
      </c>
      <c r="AO94" s="210"/>
      <c r="AP94" s="210"/>
      <c r="AQ94" s="68" t="s">
        <v>1</v>
      </c>
      <c r="AR94" s="64"/>
      <c r="AS94" s="69">
        <f>ROUND(SUM(AS95:AS96),2)</f>
        <v>0</v>
      </c>
      <c r="AT94" s="70">
        <f>ROUND(SUM(AV94:AW94),2)</f>
        <v>0</v>
      </c>
      <c r="AU94" s="71" t="e">
        <f>ROUND(SUM(AU95:AU96),5)</f>
        <v>#REF!</v>
      </c>
      <c r="AV94" s="70">
        <f>ROUND(AZ94*L29,2)</f>
        <v>0</v>
      </c>
      <c r="AW94" s="70">
        <f>ROUND(BA94*L30,2)</f>
        <v>0</v>
      </c>
      <c r="AX94" s="70" t="e">
        <f>ROUND(BB94*L29,2)</f>
        <v>#REF!</v>
      </c>
      <c r="AY94" s="70" t="e">
        <f>ROUND(BC94*L30,2)</f>
        <v>#REF!</v>
      </c>
      <c r="AZ94" s="70">
        <f>ROUND(SUM(AZ95:AZ96),2)</f>
        <v>0</v>
      </c>
      <c r="BA94" s="70">
        <f>ROUND(SUM(BA95:BA96),2)</f>
        <v>0</v>
      </c>
      <c r="BB94" s="70" t="e">
        <f>ROUND(SUM(BB95:BB96),2)</f>
        <v>#REF!</v>
      </c>
      <c r="BC94" s="70" t="e">
        <f>ROUND(SUM(BC95:BC96),2)</f>
        <v>#REF!</v>
      </c>
      <c r="BD94" s="72" t="e">
        <f>ROUND(SUM(BD95:BD96),2)</f>
        <v>#REF!</v>
      </c>
      <c r="BS94" s="73" t="s">
        <v>77</v>
      </c>
      <c r="BT94" s="73" t="s">
        <v>78</v>
      </c>
      <c r="BU94" s="74" t="s">
        <v>79</v>
      </c>
      <c r="BV94" s="73" t="s">
        <v>80</v>
      </c>
      <c r="BW94" s="73" t="s">
        <v>4</v>
      </c>
      <c r="BX94" s="73" t="s">
        <v>81</v>
      </c>
      <c r="CL94" s="73" t="s">
        <v>17</v>
      </c>
    </row>
    <row r="95" spans="1:91" s="7" customFormat="1" ht="50.25" customHeight="1">
      <c r="A95" s="75" t="s">
        <v>82</v>
      </c>
      <c r="B95" s="76"/>
      <c r="C95" s="77"/>
      <c r="D95" s="208" t="s">
        <v>83</v>
      </c>
      <c r="E95" s="208"/>
      <c r="F95" s="208"/>
      <c r="G95" s="208"/>
      <c r="H95" s="208"/>
      <c r="I95" s="78"/>
      <c r="J95" s="208" t="s">
        <v>84</v>
      </c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/>
      <c r="AF95" s="208"/>
      <c r="AG95" s="206">
        <f>'1190_UB_ch_Val_01ZRN - Uh...'!J30</f>
        <v>0</v>
      </c>
      <c r="AH95" s="207"/>
      <c r="AI95" s="207"/>
      <c r="AJ95" s="207"/>
      <c r="AK95" s="207"/>
      <c r="AL95" s="207"/>
      <c r="AM95" s="207"/>
      <c r="AN95" s="206">
        <f>SUM(AG95,AT95)</f>
        <v>0</v>
      </c>
      <c r="AO95" s="207"/>
      <c r="AP95" s="207"/>
      <c r="AQ95" s="79" t="s">
        <v>85</v>
      </c>
      <c r="AR95" s="76"/>
      <c r="AS95" s="80">
        <v>0</v>
      </c>
      <c r="AT95" s="81">
        <f>ROUND(SUM(AV95:AW95),2)</f>
        <v>0</v>
      </c>
      <c r="AU95" s="82" t="e">
        <f>'1190_UB_ch_Val_01ZRN - Uh...'!#REF!</f>
        <v>#REF!</v>
      </c>
      <c r="AV95" s="81">
        <f>'1190_UB_ch_Val_01ZRN - Uh...'!J33</f>
        <v>0</v>
      </c>
      <c r="AW95" s="81">
        <f>'1190_UB_ch_Val_01ZRN - Uh...'!J34</f>
        <v>0</v>
      </c>
      <c r="AX95" s="81">
        <f>'1190_UB_ch_Val_01ZRN - Uh...'!J35</f>
        <v>0</v>
      </c>
      <c r="AY95" s="81">
        <f>'1190_UB_ch_Val_01ZRN - Uh...'!J36</f>
        <v>0</v>
      </c>
      <c r="AZ95" s="81">
        <f>'1190_UB_ch_Val_01ZRN - Uh...'!F33</f>
        <v>0</v>
      </c>
      <c r="BA95" s="81">
        <f>'1190_UB_ch_Val_01ZRN - Uh...'!F34</f>
        <v>0</v>
      </c>
      <c r="BB95" s="81" t="e">
        <f>'1190_UB_ch_Val_01ZRN - Uh...'!F35</f>
        <v>#REF!</v>
      </c>
      <c r="BC95" s="81" t="e">
        <f>'1190_UB_ch_Val_01ZRN - Uh...'!F36</f>
        <v>#REF!</v>
      </c>
      <c r="BD95" s="83" t="e">
        <f>'1190_UB_ch_Val_01ZRN - Uh...'!F37</f>
        <v>#REF!</v>
      </c>
      <c r="BE95" s="182"/>
      <c r="BT95" s="84" t="s">
        <v>86</v>
      </c>
      <c r="BV95" s="84" t="s">
        <v>80</v>
      </c>
      <c r="BW95" s="84" t="s">
        <v>87</v>
      </c>
      <c r="BX95" s="84" t="s">
        <v>4</v>
      </c>
      <c r="CL95" s="84" t="s">
        <v>17</v>
      </c>
      <c r="CM95" s="84" t="s">
        <v>88</v>
      </c>
    </row>
    <row r="96" spans="1:91" s="7" customFormat="1" ht="50.25" customHeight="1">
      <c r="A96" s="75" t="s">
        <v>82</v>
      </c>
      <c r="B96" s="76"/>
      <c r="C96" s="77"/>
      <c r="D96" s="208" t="s">
        <v>89</v>
      </c>
      <c r="E96" s="208"/>
      <c r="F96" s="208"/>
      <c r="G96" s="208"/>
      <c r="H96" s="208"/>
      <c r="I96" s="78"/>
      <c r="J96" s="208" t="s">
        <v>90</v>
      </c>
      <c r="K96" s="208"/>
      <c r="L96" s="208"/>
      <c r="M96" s="208"/>
      <c r="N96" s="208"/>
      <c r="O96" s="208"/>
      <c r="P96" s="208"/>
      <c r="Q96" s="208"/>
      <c r="R96" s="208"/>
      <c r="S96" s="208"/>
      <c r="T96" s="208"/>
      <c r="U96" s="208"/>
      <c r="V96" s="208"/>
      <c r="W96" s="208"/>
      <c r="X96" s="208"/>
      <c r="Y96" s="208"/>
      <c r="Z96" s="208"/>
      <c r="AA96" s="208"/>
      <c r="AB96" s="208"/>
      <c r="AC96" s="208"/>
      <c r="AD96" s="208"/>
      <c r="AE96" s="208"/>
      <c r="AF96" s="208"/>
      <c r="AG96" s="206">
        <f>'1190_UB_ch_Val_02VRN - Uh...'!J30</f>
        <v>0</v>
      </c>
      <c r="AH96" s="207"/>
      <c r="AI96" s="207"/>
      <c r="AJ96" s="207"/>
      <c r="AK96" s="207"/>
      <c r="AL96" s="207"/>
      <c r="AM96" s="207"/>
      <c r="AN96" s="206">
        <f>AG96*1.21</f>
        <v>0</v>
      </c>
      <c r="AO96" s="207"/>
      <c r="AP96" s="207"/>
      <c r="AQ96" s="79" t="s">
        <v>85</v>
      </c>
      <c r="AR96" s="76"/>
      <c r="AS96" s="85">
        <v>0</v>
      </c>
      <c r="AT96" s="86">
        <f>ROUND(SUM(AV96:AW96),2)</f>
        <v>0</v>
      </c>
      <c r="AU96" s="87" t="e">
        <f>'1190_UB_ch_Val_02VRN - Uh...'!#REF!</f>
        <v>#REF!</v>
      </c>
      <c r="AV96" s="86">
        <f>'1190_UB_ch_Val_02VRN - Uh...'!J33</f>
        <v>0</v>
      </c>
      <c r="AW96" s="86">
        <f>'1190_UB_ch_Val_02VRN - Uh...'!J34</f>
        <v>0</v>
      </c>
      <c r="AX96" s="86">
        <f>'1190_UB_ch_Val_02VRN - Uh...'!J35</f>
        <v>0</v>
      </c>
      <c r="AY96" s="86">
        <f>'1190_UB_ch_Val_02VRN - Uh...'!J36</f>
        <v>0</v>
      </c>
      <c r="AZ96" s="86">
        <f>'1190_UB_ch_Val_02VRN - Uh...'!F33</f>
        <v>0</v>
      </c>
      <c r="BA96" s="86">
        <f>'1190_UB_ch_Val_02VRN - Uh...'!F34</f>
        <v>0</v>
      </c>
      <c r="BB96" s="86" t="e">
        <f>'1190_UB_ch_Val_02VRN - Uh...'!F35</f>
        <v>#REF!</v>
      </c>
      <c r="BC96" s="86" t="e">
        <f>'1190_UB_ch_Val_02VRN - Uh...'!F36</f>
        <v>#REF!</v>
      </c>
      <c r="BD96" s="88" t="e">
        <f>'1190_UB_ch_Val_02VRN - Uh...'!F37</f>
        <v>#REF!</v>
      </c>
      <c r="BE96" s="182"/>
      <c r="BT96" s="84" t="s">
        <v>86</v>
      </c>
      <c r="BV96" s="84" t="s">
        <v>80</v>
      </c>
      <c r="BW96" s="84" t="s">
        <v>91</v>
      </c>
      <c r="BX96" s="84" t="s">
        <v>4</v>
      </c>
      <c r="CL96" s="84" t="s">
        <v>17</v>
      </c>
      <c r="CM96" s="84" t="s">
        <v>88</v>
      </c>
    </row>
    <row r="97" spans="1:57" s="2" customFormat="1" ht="30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  <row r="98" spans="1:57" s="2" customFormat="1" ht="6.95" customHeight="1">
      <c r="A98" s="28"/>
      <c r="B98" s="43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29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</row>
  </sheetData>
  <mergeCells count="44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1190_UB_ch_Val_01ZRN - Uh...'!C2" display="/"/>
    <hyperlink ref="A96" location="'1190_UB_ch_Val_02VRN - Uh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E491"/>
  <sheetViews>
    <sheetView showGridLines="0" tabSelected="1" topLeftCell="A457" workbookViewId="0">
      <selection activeCell="A191" sqref="A191:XFD19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.6640625" style="1" customWidth="1"/>
    <col min="13" max="13" width="16.33203125" style="1" customWidth="1"/>
    <col min="14" max="14" width="12.33203125" style="1" customWidth="1"/>
    <col min="15" max="15" width="16.33203125" style="1" customWidth="1"/>
    <col min="16" max="16" width="12.33203125" style="1" customWidth="1"/>
    <col min="17" max="17" width="15" style="1" customWidth="1"/>
    <col min="18" max="18" width="11" style="1" customWidth="1"/>
    <col min="19" max="19" width="15" style="1" customWidth="1"/>
    <col min="20" max="20" width="16.33203125" style="1" customWidth="1"/>
    <col min="21" max="21" width="11" style="1" customWidth="1"/>
    <col min="22" max="22" width="15" style="1" customWidth="1"/>
    <col min="23" max="23" width="16.33203125" style="1" customWidth="1"/>
    <col min="36" max="57" width="9.33203125" style="1" hidden="1"/>
  </cols>
  <sheetData>
    <row r="1" spans="1:48">
      <c r="A1" s="89"/>
    </row>
    <row r="2" spans="1:48" s="1" customFormat="1" ht="36.950000000000003" customHeight="1">
      <c r="L2" s="185"/>
      <c r="M2" s="185"/>
      <c r="N2" s="185"/>
      <c r="AL2" s="16" t="s">
        <v>87</v>
      </c>
      <c r="AR2" s="90" t="s">
        <v>92</v>
      </c>
      <c r="AS2" s="90" t="s">
        <v>1</v>
      </c>
      <c r="AT2" s="90" t="s">
        <v>1</v>
      </c>
      <c r="AU2" s="90" t="s">
        <v>93</v>
      </c>
      <c r="AV2" s="90" t="s">
        <v>88</v>
      </c>
    </row>
    <row r="3" spans="1:48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L3" s="16" t="s">
        <v>88</v>
      </c>
      <c r="AR3" s="90" t="s">
        <v>94</v>
      </c>
      <c r="AS3" s="90" t="s">
        <v>1</v>
      </c>
      <c r="AT3" s="90" t="s">
        <v>1</v>
      </c>
      <c r="AU3" s="90" t="s">
        <v>95</v>
      </c>
      <c r="AV3" s="90" t="s">
        <v>88</v>
      </c>
    </row>
    <row r="4" spans="1:48" s="1" customFormat="1" ht="24.95" customHeight="1">
      <c r="B4" s="19"/>
      <c r="D4" s="20" t="s">
        <v>96</v>
      </c>
      <c r="L4" s="19"/>
      <c r="AL4" s="16" t="s">
        <v>3</v>
      </c>
      <c r="AR4" s="90" t="s">
        <v>97</v>
      </c>
      <c r="AS4" s="90" t="s">
        <v>1</v>
      </c>
      <c r="AT4" s="90" t="s">
        <v>1</v>
      </c>
      <c r="AU4" s="90" t="s">
        <v>98</v>
      </c>
      <c r="AV4" s="90" t="s">
        <v>88</v>
      </c>
    </row>
    <row r="5" spans="1:48" s="1" customFormat="1" ht="6.95" customHeight="1">
      <c r="B5" s="19"/>
      <c r="L5" s="19"/>
      <c r="AR5" s="90" t="s">
        <v>99</v>
      </c>
      <c r="AS5" s="90" t="s">
        <v>1</v>
      </c>
      <c r="AT5" s="90" t="s">
        <v>1</v>
      </c>
      <c r="AU5" s="90" t="s">
        <v>100</v>
      </c>
      <c r="AV5" s="90" t="s">
        <v>88</v>
      </c>
    </row>
    <row r="6" spans="1:48" s="1" customFormat="1" ht="12" customHeight="1">
      <c r="B6" s="19"/>
      <c r="D6" s="25" t="s">
        <v>14</v>
      </c>
      <c r="L6" s="19"/>
      <c r="AR6" s="90" t="s">
        <v>101</v>
      </c>
      <c r="AS6" s="90" t="s">
        <v>1</v>
      </c>
      <c r="AT6" s="90" t="s">
        <v>1</v>
      </c>
      <c r="AU6" s="90" t="s">
        <v>102</v>
      </c>
      <c r="AV6" s="90" t="s">
        <v>88</v>
      </c>
    </row>
    <row r="7" spans="1:48" s="1" customFormat="1" ht="26.25" customHeight="1">
      <c r="B7" s="19"/>
      <c r="E7" s="219" t="str">
        <f>'Rekapitulace stavby'!K6</f>
        <v>Uherský Brod, rekonstrukce chodníků 2018 - část 1. Ulice Pod valy</v>
      </c>
      <c r="F7" s="220"/>
      <c r="G7" s="220"/>
      <c r="H7" s="220"/>
      <c r="L7" s="19"/>
      <c r="AR7" s="90" t="s">
        <v>103</v>
      </c>
      <c r="AS7" s="90" t="s">
        <v>1</v>
      </c>
      <c r="AT7" s="90" t="s">
        <v>1</v>
      </c>
      <c r="AU7" s="90" t="s">
        <v>104</v>
      </c>
      <c r="AV7" s="90" t="s">
        <v>88</v>
      </c>
    </row>
    <row r="8" spans="1:48" s="2" customFormat="1" ht="12" customHeight="1">
      <c r="A8" s="28"/>
      <c r="B8" s="29"/>
      <c r="C8" s="28"/>
      <c r="D8" s="25" t="s">
        <v>105</v>
      </c>
      <c r="E8" s="28"/>
      <c r="F8" s="28"/>
      <c r="G8" s="28"/>
      <c r="H8" s="28"/>
      <c r="I8" s="28"/>
      <c r="J8" s="28"/>
      <c r="K8" s="28"/>
      <c r="L8" s="3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AR8" s="90" t="s">
        <v>106</v>
      </c>
      <c r="AS8" s="90" t="s">
        <v>1</v>
      </c>
      <c r="AT8" s="90" t="s">
        <v>1</v>
      </c>
      <c r="AU8" s="90" t="s">
        <v>107</v>
      </c>
      <c r="AV8" s="90" t="s">
        <v>88</v>
      </c>
    </row>
    <row r="9" spans="1:48" s="2" customFormat="1" ht="30" customHeight="1">
      <c r="A9" s="28"/>
      <c r="B9" s="29"/>
      <c r="C9" s="28"/>
      <c r="D9" s="28"/>
      <c r="E9" s="216" t="s">
        <v>108</v>
      </c>
      <c r="F9" s="218"/>
      <c r="G9" s="218"/>
      <c r="H9" s="218"/>
      <c r="I9" s="28"/>
      <c r="J9" s="28"/>
      <c r="K9" s="28"/>
      <c r="L9" s="3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AR9" s="90" t="s">
        <v>109</v>
      </c>
      <c r="AS9" s="90" t="s">
        <v>1</v>
      </c>
      <c r="AT9" s="90" t="s">
        <v>1</v>
      </c>
      <c r="AU9" s="90" t="s">
        <v>110</v>
      </c>
      <c r="AV9" s="90" t="s">
        <v>88</v>
      </c>
    </row>
    <row r="10" spans="1:48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AR10" s="90" t="s">
        <v>111</v>
      </c>
      <c r="AS10" s="90" t="s">
        <v>1</v>
      </c>
      <c r="AT10" s="90" t="s">
        <v>1</v>
      </c>
      <c r="AU10" s="90" t="s">
        <v>112</v>
      </c>
      <c r="AV10" s="90" t="s">
        <v>88</v>
      </c>
    </row>
    <row r="11" spans="1:48" s="2" customFormat="1" ht="12" customHeight="1">
      <c r="A11" s="28"/>
      <c r="B11" s="29"/>
      <c r="C11" s="28"/>
      <c r="D11" s="25" t="s">
        <v>16</v>
      </c>
      <c r="E11" s="28"/>
      <c r="F11" s="23" t="s">
        <v>17</v>
      </c>
      <c r="G11" s="28"/>
      <c r="H11" s="28"/>
      <c r="I11" s="25" t="s">
        <v>18</v>
      </c>
      <c r="J11" s="23" t="s">
        <v>1</v>
      </c>
      <c r="K11" s="28"/>
      <c r="L11" s="3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AR11" s="90" t="s">
        <v>113</v>
      </c>
      <c r="AS11" s="90" t="s">
        <v>1</v>
      </c>
      <c r="AT11" s="90" t="s">
        <v>1</v>
      </c>
      <c r="AU11" s="90" t="s">
        <v>114</v>
      </c>
      <c r="AV11" s="90" t="s">
        <v>88</v>
      </c>
    </row>
    <row r="12" spans="1:48" s="2" customFormat="1" ht="12" customHeight="1">
      <c r="A12" s="28"/>
      <c r="B12" s="29"/>
      <c r="C12" s="28"/>
      <c r="D12" s="25" t="s">
        <v>20</v>
      </c>
      <c r="E12" s="28"/>
      <c r="F12" s="23" t="s">
        <v>21</v>
      </c>
      <c r="G12" s="28"/>
      <c r="H12" s="28"/>
      <c r="I12" s="25" t="s">
        <v>22</v>
      </c>
      <c r="J12" s="51" t="str">
        <f>'Rekapitulace stavby'!AN8</f>
        <v>23. 1. 2023</v>
      </c>
      <c r="K12" s="28"/>
      <c r="L12" s="3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AR12" s="90" t="s">
        <v>115</v>
      </c>
      <c r="AS12" s="90" t="s">
        <v>1</v>
      </c>
      <c r="AT12" s="90" t="s">
        <v>1</v>
      </c>
      <c r="AU12" s="90" t="s">
        <v>116</v>
      </c>
      <c r="AV12" s="90" t="s">
        <v>88</v>
      </c>
    </row>
    <row r="13" spans="1:48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AR13" s="90" t="s">
        <v>117</v>
      </c>
      <c r="AS13" s="90" t="s">
        <v>1</v>
      </c>
      <c r="AT13" s="90" t="s">
        <v>1</v>
      </c>
      <c r="AU13" s="90" t="s">
        <v>118</v>
      </c>
      <c r="AV13" s="90" t="s">
        <v>88</v>
      </c>
    </row>
    <row r="14" spans="1:48" s="2" customFormat="1" ht="12" customHeight="1">
      <c r="A14" s="28"/>
      <c r="B14" s="29"/>
      <c r="C14" s="28"/>
      <c r="D14" s="25" t="s">
        <v>24</v>
      </c>
      <c r="E14" s="28"/>
      <c r="F14" s="28"/>
      <c r="G14" s="28"/>
      <c r="H14" s="28"/>
      <c r="I14" s="25" t="s">
        <v>25</v>
      </c>
      <c r="J14" s="23" t="s">
        <v>1</v>
      </c>
      <c r="K14" s="28"/>
      <c r="L14" s="3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AR14" s="90" t="s">
        <v>119</v>
      </c>
      <c r="AS14" s="90" t="s">
        <v>1</v>
      </c>
      <c r="AT14" s="90" t="s">
        <v>1</v>
      </c>
      <c r="AU14" s="90" t="s">
        <v>120</v>
      </c>
      <c r="AV14" s="90" t="s">
        <v>88</v>
      </c>
    </row>
    <row r="15" spans="1:48" s="2" customFormat="1" ht="18" customHeight="1">
      <c r="A15" s="28"/>
      <c r="B15" s="29"/>
      <c r="C15" s="28"/>
      <c r="D15" s="28"/>
      <c r="E15" s="23" t="s">
        <v>26</v>
      </c>
      <c r="F15" s="28"/>
      <c r="G15" s="28"/>
      <c r="H15" s="28"/>
      <c r="I15" s="25" t="s">
        <v>27</v>
      </c>
      <c r="J15" s="23" t="s">
        <v>1</v>
      </c>
      <c r="K15" s="28"/>
      <c r="L15" s="3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AR15" s="90" t="s">
        <v>121</v>
      </c>
      <c r="AS15" s="90" t="s">
        <v>1</v>
      </c>
      <c r="AT15" s="90" t="s">
        <v>1</v>
      </c>
      <c r="AU15" s="90" t="s">
        <v>122</v>
      </c>
      <c r="AV15" s="90" t="s">
        <v>88</v>
      </c>
    </row>
    <row r="16" spans="1:48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AR16" s="90" t="s">
        <v>123</v>
      </c>
      <c r="AS16" s="90" t="s">
        <v>1</v>
      </c>
      <c r="AT16" s="90" t="s">
        <v>1</v>
      </c>
      <c r="AU16" s="90" t="s">
        <v>124</v>
      </c>
      <c r="AV16" s="90" t="s">
        <v>88</v>
      </c>
    </row>
    <row r="17" spans="1:48" s="2" customFormat="1" ht="12" customHeight="1">
      <c r="A17" s="28"/>
      <c r="B17" s="29"/>
      <c r="C17" s="28"/>
      <c r="D17" s="25" t="s">
        <v>28</v>
      </c>
      <c r="E17" s="28"/>
      <c r="F17" s="28"/>
      <c r="G17" s="28"/>
      <c r="H17" s="28"/>
      <c r="I17" s="25" t="s">
        <v>25</v>
      </c>
      <c r="J17" s="23" t="str">
        <f>'Rekapitulace stavby'!AN13</f>
        <v/>
      </c>
      <c r="K17" s="28"/>
      <c r="L17" s="3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AR17" s="90" t="s">
        <v>125</v>
      </c>
      <c r="AS17" s="90" t="s">
        <v>1</v>
      </c>
      <c r="AT17" s="90" t="s">
        <v>1</v>
      </c>
      <c r="AU17" s="90" t="s">
        <v>126</v>
      </c>
      <c r="AV17" s="90" t="s">
        <v>88</v>
      </c>
    </row>
    <row r="18" spans="1:48" s="2" customFormat="1" ht="18" customHeight="1">
      <c r="A18" s="28"/>
      <c r="B18" s="29"/>
      <c r="C18" s="28"/>
      <c r="D18" s="28"/>
      <c r="E18" s="184" t="str">
        <f>'Rekapitulace stavby'!E14</f>
        <v xml:space="preserve"> </v>
      </c>
      <c r="F18" s="184"/>
      <c r="G18" s="184"/>
      <c r="H18" s="184"/>
      <c r="I18" s="25" t="s">
        <v>27</v>
      </c>
      <c r="J18" s="23" t="str">
        <f>'Rekapitulace stavby'!AN14</f>
        <v/>
      </c>
      <c r="K18" s="28"/>
      <c r="L18" s="3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AR18" s="90" t="s">
        <v>127</v>
      </c>
      <c r="AS18" s="90" t="s">
        <v>1</v>
      </c>
      <c r="AT18" s="90" t="s">
        <v>1</v>
      </c>
      <c r="AU18" s="90" t="s">
        <v>128</v>
      </c>
      <c r="AV18" s="90" t="s">
        <v>88</v>
      </c>
    </row>
    <row r="19" spans="1:48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AR19" s="90" t="s">
        <v>129</v>
      </c>
      <c r="AS19" s="90" t="s">
        <v>1</v>
      </c>
      <c r="AT19" s="90" t="s">
        <v>1</v>
      </c>
      <c r="AU19" s="90" t="s">
        <v>130</v>
      </c>
      <c r="AV19" s="90" t="s">
        <v>88</v>
      </c>
    </row>
    <row r="20" spans="1:48" s="2" customFormat="1" ht="12" customHeight="1">
      <c r="A20" s="28"/>
      <c r="B20" s="29"/>
      <c r="C20" s="28"/>
      <c r="D20" s="25" t="s">
        <v>30</v>
      </c>
      <c r="E20" s="28"/>
      <c r="F20" s="28"/>
      <c r="G20" s="28"/>
      <c r="H20" s="28"/>
      <c r="I20" s="25" t="s">
        <v>25</v>
      </c>
      <c r="J20" s="23" t="s">
        <v>31</v>
      </c>
      <c r="K20" s="28"/>
      <c r="L20" s="3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AR20" s="90" t="s">
        <v>131</v>
      </c>
      <c r="AS20" s="90" t="s">
        <v>1</v>
      </c>
      <c r="AT20" s="90" t="s">
        <v>1</v>
      </c>
      <c r="AU20" s="90" t="s">
        <v>132</v>
      </c>
      <c r="AV20" s="90" t="s">
        <v>88</v>
      </c>
    </row>
    <row r="21" spans="1:48" s="2" customFormat="1" ht="18" customHeight="1">
      <c r="A21" s="28"/>
      <c r="B21" s="29"/>
      <c r="C21" s="28"/>
      <c r="D21" s="28"/>
      <c r="E21" s="23" t="s">
        <v>32</v>
      </c>
      <c r="F21" s="28"/>
      <c r="G21" s="28"/>
      <c r="H21" s="28"/>
      <c r="I21" s="25" t="s">
        <v>27</v>
      </c>
      <c r="J21" s="23" t="s">
        <v>1</v>
      </c>
      <c r="K21" s="28"/>
      <c r="L21" s="3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AR21" s="90" t="s">
        <v>133</v>
      </c>
      <c r="AS21" s="90" t="s">
        <v>1</v>
      </c>
      <c r="AT21" s="90" t="s">
        <v>1</v>
      </c>
      <c r="AU21" s="90" t="s">
        <v>134</v>
      </c>
      <c r="AV21" s="90" t="s">
        <v>88</v>
      </c>
    </row>
    <row r="22" spans="1:48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AR22" s="90" t="s">
        <v>135</v>
      </c>
      <c r="AS22" s="90" t="s">
        <v>1</v>
      </c>
      <c r="AT22" s="90" t="s">
        <v>1</v>
      </c>
      <c r="AU22" s="90" t="s">
        <v>136</v>
      </c>
      <c r="AV22" s="90" t="s">
        <v>88</v>
      </c>
    </row>
    <row r="23" spans="1:48" s="2" customFormat="1" ht="12" customHeight="1">
      <c r="A23" s="28"/>
      <c r="B23" s="29"/>
      <c r="C23" s="28"/>
      <c r="D23" s="25" t="s">
        <v>34</v>
      </c>
      <c r="E23" s="28"/>
      <c r="F23" s="28"/>
      <c r="G23" s="28"/>
      <c r="H23" s="28"/>
      <c r="I23" s="25" t="s">
        <v>25</v>
      </c>
      <c r="J23" s="23" t="s">
        <v>1</v>
      </c>
      <c r="K23" s="28"/>
      <c r="L23" s="3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AR23" s="90" t="s">
        <v>137</v>
      </c>
      <c r="AS23" s="90" t="s">
        <v>1</v>
      </c>
      <c r="AT23" s="90" t="s">
        <v>1</v>
      </c>
      <c r="AU23" s="90" t="s">
        <v>138</v>
      </c>
      <c r="AV23" s="90" t="s">
        <v>88</v>
      </c>
    </row>
    <row r="24" spans="1:48" s="2" customFormat="1" ht="18" customHeight="1">
      <c r="A24" s="28"/>
      <c r="B24" s="29"/>
      <c r="C24" s="28"/>
      <c r="D24" s="28"/>
      <c r="E24" s="23" t="s">
        <v>35</v>
      </c>
      <c r="F24" s="28"/>
      <c r="G24" s="28"/>
      <c r="H24" s="28"/>
      <c r="I24" s="25" t="s">
        <v>27</v>
      </c>
      <c r="J24" s="23" t="s">
        <v>1</v>
      </c>
      <c r="K24" s="28"/>
      <c r="L24" s="38"/>
      <c r="M24" s="28"/>
      <c r="N24" s="28"/>
      <c r="O24" s="28"/>
      <c r="P24" s="28"/>
      <c r="Q24" s="28"/>
      <c r="R24" s="28"/>
      <c r="S24" s="28"/>
      <c r="T24" s="28"/>
      <c r="U24" s="28"/>
      <c r="V24" s="28"/>
      <c r="W24" s="28"/>
      <c r="AR24" s="90" t="s">
        <v>139</v>
      </c>
      <c r="AS24" s="90" t="s">
        <v>1</v>
      </c>
      <c r="AT24" s="90" t="s">
        <v>1</v>
      </c>
      <c r="AU24" s="90" t="s">
        <v>140</v>
      </c>
      <c r="AV24" s="90" t="s">
        <v>88</v>
      </c>
    </row>
    <row r="25" spans="1:48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AR25" s="90" t="s">
        <v>141</v>
      </c>
      <c r="AS25" s="90" t="s">
        <v>1</v>
      </c>
      <c r="AT25" s="90" t="s">
        <v>1</v>
      </c>
      <c r="AU25" s="90" t="s">
        <v>142</v>
      </c>
      <c r="AV25" s="90" t="s">
        <v>88</v>
      </c>
    </row>
    <row r="26" spans="1:48" s="2" customFormat="1" ht="12" customHeight="1">
      <c r="A26" s="28"/>
      <c r="B26" s="29"/>
      <c r="C26" s="28"/>
      <c r="D26" s="25" t="s">
        <v>36</v>
      </c>
      <c r="E26" s="28"/>
      <c r="F26" s="28"/>
      <c r="G26" s="28"/>
      <c r="H26" s="28"/>
      <c r="I26" s="28"/>
      <c r="J26" s="28"/>
      <c r="K26" s="28"/>
      <c r="L26" s="38"/>
      <c r="M26" s="28"/>
      <c r="N26" s="28"/>
      <c r="O26" s="28"/>
      <c r="P26" s="28"/>
      <c r="Q26" s="28"/>
      <c r="R26" s="28"/>
      <c r="S26" s="28"/>
      <c r="T26" s="28"/>
      <c r="U26" s="28"/>
      <c r="V26" s="28"/>
      <c r="W26" s="28"/>
      <c r="AR26" s="90" t="s">
        <v>143</v>
      </c>
      <c r="AS26" s="90" t="s">
        <v>1</v>
      </c>
      <c r="AT26" s="90" t="s">
        <v>1</v>
      </c>
      <c r="AU26" s="90" t="s">
        <v>144</v>
      </c>
      <c r="AV26" s="90" t="s">
        <v>88</v>
      </c>
    </row>
    <row r="27" spans="1:48" s="8" customFormat="1" ht="155.25" customHeight="1">
      <c r="A27" s="91"/>
      <c r="B27" s="92"/>
      <c r="C27" s="91"/>
      <c r="D27" s="91"/>
      <c r="E27" s="187" t="s">
        <v>37</v>
      </c>
      <c r="F27" s="187"/>
      <c r="G27" s="187"/>
      <c r="H27" s="187"/>
      <c r="I27" s="91"/>
      <c r="J27" s="91"/>
      <c r="K27" s="91"/>
      <c r="L27" s="93"/>
      <c r="M27" s="91"/>
      <c r="N27" s="91"/>
      <c r="O27" s="91"/>
      <c r="P27" s="91"/>
      <c r="Q27" s="91"/>
      <c r="R27" s="91"/>
      <c r="S27" s="91"/>
      <c r="T27" s="91"/>
      <c r="U27" s="91"/>
      <c r="V27" s="91"/>
      <c r="W27" s="91"/>
      <c r="AR27" s="94" t="s">
        <v>145</v>
      </c>
      <c r="AS27" s="94" t="s">
        <v>1</v>
      </c>
      <c r="AT27" s="94" t="s">
        <v>1</v>
      </c>
      <c r="AU27" s="94" t="s">
        <v>146</v>
      </c>
      <c r="AV27" s="94" t="s">
        <v>88</v>
      </c>
    </row>
    <row r="28" spans="1:48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AR28" s="90" t="s">
        <v>147</v>
      </c>
      <c r="AS28" s="90" t="s">
        <v>1</v>
      </c>
      <c r="AT28" s="90" t="s">
        <v>1</v>
      </c>
      <c r="AU28" s="90" t="s">
        <v>148</v>
      </c>
      <c r="AV28" s="90" t="s">
        <v>88</v>
      </c>
    </row>
    <row r="29" spans="1:48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M29" s="28"/>
      <c r="N29" s="28"/>
      <c r="O29" s="28"/>
      <c r="P29" s="28"/>
      <c r="Q29" s="28"/>
      <c r="R29" s="28"/>
      <c r="S29" s="28"/>
      <c r="T29" s="28"/>
      <c r="U29" s="28"/>
      <c r="V29" s="28"/>
      <c r="W29" s="28"/>
      <c r="AR29" s="90" t="s">
        <v>149</v>
      </c>
      <c r="AS29" s="90" t="s">
        <v>1</v>
      </c>
      <c r="AT29" s="90" t="s">
        <v>1</v>
      </c>
      <c r="AU29" s="90" t="s">
        <v>150</v>
      </c>
      <c r="AV29" s="90" t="s">
        <v>88</v>
      </c>
    </row>
    <row r="30" spans="1:48" s="2" customFormat="1" ht="25.35" customHeight="1">
      <c r="A30" s="28"/>
      <c r="B30" s="29"/>
      <c r="C30" s="28"/>
      <c r="D30" s="95" t="s">
        <v>38</v>
      </c>
      <c r="E30" s="28"/>
      <c r="F30" s="28"/>
      <c r="G30" s="28"/>
      <c r="H30" s="28"/>
      <c r="I30" s="28"/>
      <c r="J30" s="67">
        <f>ROUND(J129, 2)</f>
        <v>0</v>
      </c>
      <c r="K30" s="28"/>
      <c r="L30" s="3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</row>
    <row r="31" spans="1:48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</row>
    <row r="32" spans="1:48" s="2" customFormat="1" ht="14.45" customHeight="1">
      <c r="A32" s="28"/>
      <c r="B32" s="29"/>
      <c r="C32" s="28"/>
      <c r="D32" s="28"/>
      <c r="E32" s="28"/>
      <c r="F32" s="32" t="s">
        <v>40</v>
      </c>
      <c r="G32" s="28"/>
      <c r="H32" s="28"/>
      <c r="I32" s="32" t="s">
        <v>39</v>
      </c>
      <c r="J32" s="32" t="s">
        <v>41</v>
      </c>
      <c r="K32" s="28"/>
      <c r="L32" s="3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</row>
    <row r="33" spans="1:23" s="2" customFormat="1" ht="14.45" customHeight="1">
      <c r="A33" s="28"/>
      <c r="B33" s="29"/>
      <c r="C33" s="28"/>
      <c r="D33" s="96" t="s">
        <v>42</v>
      </c>
      <c r="E33" s="25" t="s">
        <v>43</v>
      </c>
      <c r="F33" s="97">
        <f>J30</f>
        <v>0</v>
      </c>
      <c r="G33" s="28"/>
      <c r="H33" s="28"/>
      <c r="I33" s="98">
        <v>0.21</v>
      </c>
      <c r="J33" s="97">
        <f>F33*0.21</f>
        <v>0</v>
      </c>
      <c r="K33" s="28"/>
      <c r="L33" s="38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</row>
    <row r="34" spans="1:23" s="2" customFormat="1" ht="14.45" customHeight="1">
      <c r="A34" s="28"/>
      <c r="B34" s="29"/>
      <c r="C34" s="28"/>
      <c r="D34" s="28"/>
      <c r="E34" s="25" t="s">
        <v>44</v>
      </c>
      <c r="F34" s="97">
        <v>0</v>
      </c>
      <c r="G34" s="28"/>
      <c r="H34" s="28"/>
      <c r="I34" s="98">
        <v>0.15</v>
      </c>
      <c r="J34" s="97">
        <v>0</v>
      </c>
      <c r="K34" s="28"/>
      <c r="L34" s="3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</row>
    <row r="35" spans="1:23" s="2" customFormat="1" ht="14.45" hidden="1" customHeight="1">
      <c r="A35" s="28"/>
      <c r="B35" s="29"/>
      <c r="C35" s="28"/>
      <c r="D35" s="28"/>
      <c r="E35" s="25" t="s">
        <v>45</v>
      </c>
      <c r="F35" s="97" t="e">
        <f>ROUND((SUM(AY129:AY490)),  2)</f>
        <v>#REF!</v>
      </c>
      <c r="G35" s="28"/>
      <c r="H35" s="28"/>
      <c r="I35" s="98">
        <v>0.21</v>
      </c>
      <c r="J35" s="97">
        <f>0</f>
        <v>0</v>
      </c>
      <c r="K35" s="28"/>
      <c r="L35" s="3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</row>
    <row r="36" spans="1:23" s="2" customFormat="1" ht="14.45" hidden="1" customHeight="1">
      <c r="A36" s="28"/>
      <c r="B36" s="29"/>
      <c r="C36" s="28"/>
      <c r="D36" s="28"/>
      <c r="E36" s="25" t="s">
        <v>46</v>
      </c>
      <c r="F36" s="97" t="e">
        <f>ROUND((SUM(AZ129:AZ490)),  2)</f>
        <v>#REF!</v>
      </c>
      <c r="G36" s="28"/>
      <c r="H36" s="28"/>
      <c r="I36" s="98">
        <v>0.15</v>
      </c>
      <c r="J36" s="97">
        <f>0</f>
        <v>0</v>
      </c>
      <c r="K36" s="28"/>
      <c r="L36" s="3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</row>
    <row r="37" spans="1:23" s="2" customFormat="1" ht="14.45" hidden="1" customHeight="1">
      <c r="A37" s="28"/>
      <c r="B37" s="29"/>
      <c r="C37" s="28"/>
      <c r="D37" s="28"/>
      <c r="E37" s="25" t="s">
        <v>47</v>
      </c>
      <c r="F37" s="97" t="e">
        <f>ROUND((SUM(BA129:BA490)),  2)</f>
        <v>#REF!</v>
      </c>
      <c r="G37" s="28"/>
      <c r="H37" s="28"/>
      <c r="I37" s="98">
        <v>0</v>
      </c>
      <c r="J37" s="97">
        <f>0</f>
        <v>0</v>
      </c>
      <c r="K37" s="28"/>
      <c r="L37" s="3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</row>
    <row r="38" spans="1:23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</row>
    <row r="39" spans="1:23" s="2" customFormat="1" ht="25.35" customHeight="1">
      <c r="A39" s="28"/>
      <c r="B39" s="29"/>
      <c r="C39" s="99"/>
      <c r="D39" s="100" t="s">
        <v>48</v>
      </c>
      <c r="E39" s="56"/>
      <c r="F39" s="56"/>
      <c r="G39" s="101" t="s">
        <v>49</v>
      </c>
      <c r="H39" s="102" t="s">
        <v>50</v>
      </c>
      <c r="I39" s="56"/>
      <c r="J39" s="103">
        <f>J30+J33</f>
        <v>0</v>
      </c>
      <c r="K39" s="104"/>
      <c r="L39" s="38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</row>
    <row r="40" spans="1:23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</row>
    <row r="41" spans="1:23" s="1" customFormat="1" ht="14.45" customHeight="1">
      <c r="B41" s="19"/>
      <c r="L41" s="19"/>
    </row>
    <row r="42" spans="1:23" s="1" customFormat="1" ht="14.45" customHeight="1">
      <c r="B42" s="19"/>
      <c r="L42" s="19"/>
    </row>
    <row r="43" spans="1:23" s="1" customFormat="1" ht="14.45" customHeight="1">
      <c r="B43" s="19"/>
      <c r="L43" s="19"/>
    </row>
    <row r="44" spans="1:23" s="1" customFormat="1" ht="14.45" customHeight="1">
      <c r="B44" s="19"/>
      <c r="L44" s="19"/>
    </row>
    <row r="45" spans="1:23" s="1" customFormat="1" ht="14.45" customHeight="1">
      <c r="B45" s="19"/>
      <c r="L45" s="19"/>
    </row>
    <row r="46" spans="1:23" s="1" customFormat="1" ht="14.45" customHeight="1">
      <c r="B46" s="19"/>
      <c r="L46" s="19"/>
    </row>
    <row r="47" spans="1:23" s="1" customFormat="1" ht="14.45" customHeight="1">
      <c r="B47" s="19"/>
      <c r="L47" s="19"/>
    </row>
    <row r="48" spans="1:23" s="1" customFormat="1" ht="14.45" customHeight="1">
      <c r="B48" s="19"/>
      <c r="L48" s="19"/>
    </row>
    <row r="49" spans="1:23" s="1" customFormat="1" ht="14.45" customHeight="1">
      <c r="B49" s="19"/>
      <c r="L49" s="19"/>
    </row>
    <row r="50" spans="1:23" s="2" customFormat="1" ht="14.45" customHeight="1">
      <c r="B50" s="38"/>
      <c r="D50" s="39" t="s">
        <v>51</v>
      </c>
      <c r="E50" s="40"/>
      <c r="F50" s="40"/>
      <c r="G50" s="39" t="s">
        <v>52</v>
      </c>
      <c r="H50" s="40"/>
      <c r="I50" s="40"/>
      <c r="J50" s="40"/>
      <c r="K50" s="40"/>
      <c r="L50" s="38"/>
    </row>
    <row r="51" spans="1:23">
      <c r="B51" s="19"/>
      <c r="L51" s="19"/>
    </row>
    <row r="52" spans="1:23">
      <c r="B52" s="19"/>
      <c r="L52" s="19"/>
    </row>
    <row r="53" spans="1:23">
      <c r="B53" s="19"/>
      <c r="L53" s="19"/>
    </row>
    <row r="54" spans="1:23">
      <c r="B54" s="19"/>
      <c r="L54" s="19"/>
    </row>
    <row r="55" spans="1:23">
      <c r="B55" s="19"/>
      <c r="L55" s="19"/>
    </row>
    <row r="56" spans="1:23">
      <c r="B56" s="19"/>
      <c r="L56" s="19"/>
    </row>
    <row r="57" spans="1:23">
      <c r="B57" s="19"/>
      <c r="L57" s="19"/>
    </row>
    <row r="58" spans="1:23">
      <c r="B58" s="19"/>
      <c r="L58" s="19"/>
    </row>
    <row r="59" spans="1:23">
      <c r="B59" s="19"/>
      <c r="L59" s="19"/>
    </row>
    <row r="60" spans="1:23">
      <c r="B60" s="19"/>
      <c r="L60" s="19"/>
    </row>
    <row r="61" spans="1:23" s="2" customFormat="1" ht="12.75">
      <c r="A61" s="28"/>
      <c r="B61" s="29"/>
      <c r="C61" s="28"/>
      <c r="D61" s="41" t="s">
        <v>53</v>
      </c>
      <c r="E61" s="31"/>
      <c r="F61" s="105" t="s">
        <v>54</v>
      </c>
      <c r="G61" s="41" t="s">
        <v>53</v>
      </c>
      <c r="H61" s="31"/>
      <c r="I61" s="31"/>
      <c r="J61" s="106" t="s">
        <v>54</v>
      </c>
      <c r="K61" s="31"/>
      <c r="L61" s="38"/>
      <c r="M61" s="28"/>
      <c r="N61" s="28"/>
      <c r="O61" s="28"/>
      <c r="P61" s="28"/>
      <c r="Q61" s="28"/>
      <c r="R61" s="28"/>
      <c r="S61" s="28"/>
      <c r="T61" s="28"/>
      <c r="U61" s="28"/>
      <c r="V61" s="28"/>
      <c r="W61" s="28"/>
    </row>
    <row r="62" spans="1:23">
      <c r="B62" s="19"/>
      <c r="L62" s="19"/>
    </row>
    <row r="63" spans="1:23">
      <c r="B63" s="19"/>
      <c r="L63" s="19"/>
    </row>
    <row r="64" spans="1:23">
      <c r="B64" s="19"/>
      <c r="L64" s="19"/>
    </row>
    <row r="65" spans="1:23" s="2" customFormat="1" ht="12.75">
      <c r="A65" s="28"/>
      <c r="B65" s="29"/>
      <c r="C65" s="28"/>
      <c r="D65" s="39" t="s">
        <v>55</v>
      </c>
      <c r="E65" s="42"/>
      <c r="F65" s="42"/>
      <c r="G65" s="39" t="s">
        <v>56</v>
      </c>
      <c r="H65" s="42"/>
      <c r="I65" s="42"/>
      <c r="J65" s="42"/>
      <c r="K65" s="42"/>
      <c r="L65" s="3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</row>
    <row r="66" spans="1:23">
      <c r="B66" s="19"/>
      <c r="L66" s="19"/>
    </row>
    <row r="67" spans="1:23">
      <c r="B67" s="19"/>
      <c r="L67" s="19"/>
    </row>
    <row r="68" spans="1:23">
      <c r="B68" s="19"/>
      <c r="L68" s="19"/>
    </row>
    <row r="69" spans="1:23">
      <c r="B69" s="19"/>
      <c r="L69" s="19"/>
    </row>
    <row r="70" spans="1:23">
      <c r="B70" s="19"/>
      <c r="L70" s="19"/>
    </row>
    <row r="71" spans="1:23">
      <c r="B71" s="19"/>
      <c r="L71" s="19"/>
    </row>
    <row r="72" spans="1:23">
      <c r="B72" s="19"/>
      <c r="L72" s="19"/>
    </row>
    <row r="73" spans="1:23">
      <c r="B73" s="19"/>
      <c r="L73" s="19"/>
    </row>
    <row r="74" spans="1:23">
      <c r="B74" s="19"/>
      <c r="L74" s="19"/>
    </row>
    <row r="75" spans="1:23">
      <c r="B75" s="19"/>
      <c r="L75" s="19"/>
    </row>
    <row r="76" spans="1:23" s="2" customFormat="1" ht="12.75">
      <c r="A76" s="28"/>
      <c r="B76" s="29"/>
      <c r="C76" s="28"/>
      <c r="D76" s="41" t="s">
        <v>53</v>
      </c>
      <c r="E76" s="31"/>
      <c r="F76" s="105" t="s">
        <v>54</v>
      </c>
      <c r="G76" s="41" t="s">
        <v>53</v>
      </c>
      <c r="H76" s="31"/>
      <c r="I76" s="31"/>
      <c r="J76" s="106" t="s">
        <v>54</v>
      </c>
      <c r="K76" s="31"/>
      <c r="L76" s="3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</row>
    <row r="77" spans="1:23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</row>
    <row r="81" spans="1:39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</row>
    <row r="82" spans="1:39" s="2" customFormat="1" ht="24.95" customHeight="1">
      <c r="A82" s="28"/>
      <c r="B82" s="29"/>
      <c r="C82" s="20" t="s">
        <v>151</v>
      </c>
      <c r="D82" s="28"/>
      <c r="E82" s="28"/>
      <c r="F82" s="28"/>
      <c r="G82" s="28"/>
      <c r="H82" s="28"/>
      <c r="I82" s="28"/>
      <c r="J82" s="28"/>
      <c r="K82" s="28"/>
      <c r="L82" s="3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</row>
    <row r="83" spans="1:39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</row>
    <row r="84" spans="1:39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</row>
    <row r="85" spans="1:39" s="2" customFormat="1" ht="26.25" customHeight="1">
      <c r="A85" s="28"/>
      <c r="B85" s="29"/>
      <c r="C85" s="28"/>
      <c r="D85" s="28"/>
      <c r="E85" s="219" t="str">
        <f>E7</f>
        <v>Uherský Brod, rekonstrukce chodníků 2018 - část 1. Ulice Pod valy</v>
      </c>
      <c r="F85" s="220"/>
      <c r="G85" s="220"/>
      <c r="H85" s="220"/>
      <c r="I85" s="28"/>
      <c r="J85" s="28"/>
      <c r="K85" s="28"/>
      <c r="L85" s="38"/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</row>
    <row r="86" spans="1:39" s="2" customFormat="1" ht="12" customHeight="1">
      <c r="A86" s="28"/>
      <c r="B86" s="29"/>
      <c r="C86" s="25" t="s">
        <v>105</v>
      </c>
      <c r="D86" s="28"/>
      <c r="E86" s="28"/>
      <c r="F86" s="28"/>
      <c r="G86" s="28"/>
      <c r="H86" s="28"/>
      <c r="I86" s="28"/>
      <c r="J86" s="28"/>
      <c r="K86" s="28"/>
      <c r="L86" s="3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</row>
    <row r="87" spans="1:39" s="2" customFormat="1" ht="30" customHeight="1">
      <c r="A87" s="28"/>
      <c r="B87" s="29"/>
      <c r="C87" s="28"/>
      <c r="D87" s="28"/>
      <c r="E87" s="216" t="str">
        <f>E9</f>
        <v>1190_UB_ch_Val_01ZRN - Uherský Brod, rekonstrukce chodníků 2018 - část 1. Pod Valy. 01 ZRN</v>
      </c>
      <c r="F87" s="218"/>
      <c r="G87" s="218"/>
      <c r="H87" s="218"/>
      <c r="I87" s="28"/>
      <c r="J87" s="28"/>
      <c r="K87" s="28"/>
      <c r="L87" s="3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</row>
    <row r="88" spans="1:39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</row>
    <row r="89" spans="1:39" s="2" customFormat="1" ht="12" customHeight="1">
      <c r="A89" s="28"/>
      <c r="B89" s="29"/>
      <c r="C89" s="25" t="s">
        <v>20</v>
      </c>
      <c r="D89" s="28"/>
      <c r="E89" s="28"/>
      <c r="F89" s="23" t="str">
        <f>F12</f>
        <v>Uherský Brod</v>
      </c>
      <c r="G89" s="28"/>
      <c r="H89" s="28"/>
      <c r="I89" s="25" t="s">
        <v>22</v>
      </c>
      <c r="J89" s="51" t="str">
        <f>IF(J12="","",J12)</f>
        <v>23. 1. 2023</v>
      </c>
      <c r="K89" s="28"/>
      <c r="L89" s="3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</row>
    <row r="90" spans="1:39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</row>
    <row r="91" spans="1:39" s="2" customFormat="1" ht="15.2" customHeight="1">
      <c r="A91" s="28"/>
      <c r="B91" s="29"/>
      <c r="C91" s="25" t="s">
        <v>24</v>
      </c>
      <c r="D91" s="28"/>
      <c r="E91" s="28"/>
      <c r="F91" s="23" t="str">
        <f>E15</f>
        <v>Město Uherský Brod</v>
      </c>
      <c r="G91" s="28"/>
      <c r="H91" s="28"/>
      <c r="I91" s="25" t="s">
        <v>30</v>
      </c>
      <c r="J91" s="26" t="str">
        <f>E21</f>
        <v xml:space="preserve">Ing. Kunčík </v>
      </c>
      <c r="K91" s="28"/>
      <c r="L91" s="3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</row>
    <row r="92" spans="1:39" s="2" customFormat="1" ht="15.2" customHeight="1">
      <c r="A92" s="28"/>
      <c r="B92" s="29"/>
      <c r="C92" s="25" t="s">
        <v>28</v>
      </c>
      <c r="D92" s="28"/>
      <c r="E92" s="28"/>
      <c r="F92" s="23" t="str">
        <f>IF(E18="","",E18)</f>
        <v xml:space="preserve"> </v>
      </c>
      <c r="G92" s="28"/>
      <c r="H92" s="28"/>
      <c r="I92" s="25" t="s">
        <v>34</v>
      </c>
      <c r="J92" s="26" t="str">
        <f>E24</f>
        <v>Ing. Kunčík</v>
      </c>
      <c r="K92" s="28"/>
      <c r="L92" s="38"/>
      <c r="M92" s="28"/>
      <c r="N92" s="28"/>
      <c r="O92" s="28"/>
      <c r="P92" s="28"/>
      <c r="Q92" s="28"/>
      <c r="R92" s="28"/>
      <c r="S92" s="28"/>
      <c r="T92" s="28"/>
      <c r="U92" s="28"/>
      <c r="V92" s="28"/>
      <c r="W92" s="28"/>
    </row>
    <row r="93" spans="1:39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</row>
    <row r="94" spans="1:39" s="2" customFormat="1" ht="29.25" customHeight="1">
      <c r="A94" s="28"/>
      <c r="B94" s="29"/>
      <c r="C94" s="107" t="s">
        <v>152</v>
      </c>
      <c r="D94" s="99"/>
      <c r="E94" s="99"/>
      <c r="F94" s="99"/>
      <c r="G94" s="99"/>
      <c r="H94" s="99"/>
      <c r="I94" s="99"/>
      <c r="J94" s="108" t="s">
        <v>153</v>
      </c>
      <c r="K94" s="99"/>
      <c r="L94" s="38"/>
      <c r="M94" s="28"/>
      <c r="N94" s="28"/>
      <c r="O94" s="28"/>
      <c r="P94" s="28"/>
      <c r="Q94" s="28"/>
      <c r="R94" s="28"/>
      <c r="S94" s="28"/>
      <c r="T94" s="28"/>
      <c r="U94" s="28"/>
      <c r="V94" s="28"/>
      <c r="W94" s="28"/>
    </row>
    <row r="95" spans="1:39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M95" s="28"/>
      <c r="N95" s="28"/>
      <c r="O95" s="28"/>
      <c r="P95" s="28"/>
      <c r="Q95" s="28"/>
      <c r="R95" s="28"/>
      <c r="S95" s="28"/>
      <c r="T95" s="28"/>
      <c r="U95" s="28"/>
      <c r="V95" s="28"/>
      <c r="W95" s="28"/>
    </row>
    <row r="96" spans="1:39" s="2" customFormat="1" ht="22.9" customHeight="1">
      <c r="A96" s="28"/>
      <c r="B96" s="29"/>
      <c r="C96" s="109" t="s">
        <v>154</v>
      </c>
      <c r="D96" s="28"/>
      <c r="E96" s="28"/>
      <c r="F96" s="28"/>
      <c r="G96" s="28"/>
      <c r="H96" s="28"/>
      <c r="I96" s="28"/>
      <c r="J96" s="67">
        <f>J129</f>
        <v>0</v>
      </c>
      <c r="K96" s="28"/>
      <c r="L96" s="3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AM96" s="16" t="s">
        <v>155</v>
      </c>
    </row>
    <row r="97" spans="1:23" s="9" customFormat="1" ht="24.95" customHeight="1">
      <c r="B97" s="110"/>
      <c r="D97" s="111" t="s">
        <v>156</v>
      </c>
      <c r="E97" s="112"/>
      <c r="F97" s="112"/>
      <c r="G97" s="112"/>
      <c r="H97" s="112"/>
      <c r="I97" s="112"/>
      <c r="J97" s="113">
        <f>J130</f>
        <v>0</v>
      </c>
      <c r="L97" s="110"/>
    </row>
    <row r="98" spans="1:23" s="10" customFormat="1" ht="19.899999999999999" customHeight="1">
      <c r="B98" s="114"/>
      <c r="D98" s="115" t="s">
        <v>157</v>
      </c>
      <c r="E98" s="116"/>
      <c r="F98" s="116"/>
      <c r="G98" s="116"/>
      <c r="H98" s="116"/>
      <c r="I98" s="116"/>
      <c r="J98" s="117">
        <f>J131</f>
        <v>0</v>
      </c>
      <c r="L98" s="114"/>
    </row>
    <row r="99" spans="1:23" s="10" customFormat="1" ht="19.899999999999999" customHeight="1">
      <c r="B99" s="114"/>
      <c r="D99" s="115" t="s">
        <v>158</v>
      </c>
      <c r="E99" s="116"/>
      <c r="F99" s="116"/>
      <c r="G99" s="116"/>
      <c r="H99" s="116"/>
      <c r="I99" s="116"/>
      <c r="J99" s="117">
        <f>J255</f>
        <v>0</v>
      </c>
      <c r="L99" s="114"/>
    </row>
    <row r="100" spans="1:23" s="10" customFormat="1" ht="19.899999999999999" customHeight="1">
      <c r="B100" s="114"/>
      <c r="D100" s="115" t="s">
        <v>159</v>
      </c>
      <c r="E100" s="116"/>
      <c r="F100" s="116"/>
      <c r="G100" s="116"/>
      <c r="H100" s="116"/>
      <c r="I100" s="116"/>
      <c r="J100" s="117">
        <f>J284</f>
        <v>0</v>
      </c>
      <c r="L100" s="114"/>
    </row>
    <row r="101" spans="1:23" s="10" customFormat="1" ht="19.899999999999999" customHeight="1">
      <c r="B101" s="114"/>
      <c r="D101" s="115" t="s">
        <v>160</v>
      </c>
      <c r="E101" s="116"/>
      <c r="F101" s="116"/>
      <c r="G101" s="116"/>
      <c r="H101" s="116"/>
      <c r="I101" s="116"/>
      <c r="J101" s="117">
        <f>J289</f>
        <v>0</v>
      </c>
      <c r="L101" s="114"/>
    </row>
    <row r="102" spans="1:23" s="10" customFormat="1" ht="19.899999999999999" customHeight="1">
      <c r="B102" s="114"/>
      <c r="D102" s="115" t="s">
        <v>161</v>
      </c>
      <c r="E102" s="116"/>
      <c r="F102" s="116"/>
      <c r="G102" s="116"/>
      <c r="H102" s="116"/>
      <c r="I102" s="116"/>
      <c r="J102" s="117">
        <f>J294</f>
        <v>0</v>
      </c>
      <c r="L102" s="114"/>
    </row>
    <row r="103" spans="1:23" s="10" customFormat="1" ht="19.899999999999999" customHeight="1">
      <c r="B103" s="114"/>
      <c r="D103" s="115" t="s">
        <v>162</v>
      </c>
      <c r="E103" s="116"/>
      <c r="F103" s="116"/>
      <c r="G103" s="116"/>
      <c r="H103" s="116"/>
      <c r="I103" s="116"/>
      <c r="J103" s="117">
        <f>J356</f>
        <v>0</v>
      </c>
      <c r="L103" s="114"/>
    </row>
    <row r="104" spans="1:23" s="10" customFormat="1" ht="19.899999999999999" customHeight="1">
      <c r="B104" s="114"/>
      <c r="D104" s="115" t="s">
        <v>163</v>
      </c>
      <c r="E104" s="116"/>
      <c r="F104" s="116"/>
      <c r="G104" s="116"/>
      <c r="H104" s="116"/>
      <c r="I104" s="116"/>
      <c r="J104" s="117">
        <f>J431</f>
        <v>0</v>
      </c>
      <c r="L104" s="114"/>
    </row>
    <row r="105" spans="1:23" s="10" customFormat="1" ht="19.899999999999999" customHeight="1">
      <c r="B105" s="114"/>
      <c r="D105" s="115" t="s">
        <v>164</v>
      </c>
      <c r="E105" s="116"/>
      <c r="F105" s="116"/>
      <c r="G105" s="116"/>
      <c r="H105" s="116"/>
      <c r="I105" s="116"/>
      <c r="J105" s="117">
        <f>J471</f>
        <v>0</v>
      </c>
      <c r="L105" s="114"/>
    </row>
    <row r="106" spans="1:23" s="9" customFormat="1" ht="24.95" customHeight="1">
      <c r="B106" s="110"/>
      <c r="D106" s="111" t="s">
        <v>165</v>
      </c>
      <c r="E106" s="112"/>
      <c r="F106" s="112"/>
      <c r="G106" s="112"/>
      <c r="H106" s="112"/>
      <c r="I106" s="112"/>
      <c r="J106" s="113">
        <f>J475</f>
        <v>0</v>
      </c>
      <c r="L106" s="110"/>
    </row>
    <row r="107" spans="1:23" s="10" customFormat="1" ht="19.899999999999999" customHeight="1">
      <c r="B107" s="114"/>
      <c r="D107" s="115" t="s">
        <v>166</v>
      </c>
      <c r="E107" s="116"/>
      <c r="F107" s="116"/>
      <c r="G107" s="116"/>
      <c r="H107" s="116"/>
      <c r="I107" s="116"/>
      <c r="J107" s="117">
        <f>J476</f>
        <v>0</v>
      </c>
      <c r="L107" s="114"/>
    </row>
    <row r="108" spans="1:23" s="9" customFormat="1" ht="24.95" customHeight="1">
      <c r="B108" s="110"/>
      <c r="D108" s="111" t="s">
        <v>167</v>
      </c>
      <c r="E108" s="112"/>
      <c r="F108" s="112"/>
      <c r="G108" s="112"/>
      <c r="H108" s="112"/>
      <c r="I108" s="112"/>
      <c r="J108" s="113">
        <f>J483</f>
        <v>0</v>
      </c>
      <c r="L108" s="110"/>
    </row>
    <row r="109" spans="1:23" s="10" customFormat="1" ht="19.899999999999999" customHeight="1">
      <c r="B109" s="114"/>
      <c r="D109" s="115" t="s">
        <v>168</v>
      </c>
      <c r="E109" s="116"/>
      <c r="F109" s="116"/>
      <c r="G109" s="116"/>
      <c r="H109" s="116"/>
      <c r="I109" s="116"/>
      <c r="J109" s="117">
        <f>J484</f>
        <v>0</v>
      </c>
      <c r="L109" s="114"/>
    </row>
    <row r="110" spans="1:23" s="2" customFormat="1" ht="21.75" customHeight="1">
      <c r="A110" s="28"/>
      <c r="B110" s="29"/>
      <c r="C110" s="28"/>
      <c r="D110" s="28"/>
      <c r="E110" s="28"/>
      <c r="F110" s="28"/>
      <c r="G110" s="28"/>
      <c r="H110" s="28"/>
      <c r="I110" s="28"/>
      <c r="J110" s="28"/>
      <c r="K110" s="28"/>
      <c r="L110" s="38"/>
      <c r="M110" s="28"/>
      <c r="N110" s="28"/>
      <c r="O110" s="28"/>
      <c r="P110" s="28"/>
      <c r="Q110" s="28"/>
      <c r="R110" s="28"/>
      <c r="S110" s="28"/>
      <c r="T110" s="28"/>
      <c r="U110" s="28"/>
      <c r="V110" s="28"/>
      <c r="W110" s="28"/>
    </row>
    <row r="111" spans="1:23" s="2" customFormat="1" ht="6.95" customHeight="1">
      <c r="A111" s="28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8"/>
      <c r="M111" s="28"/>
      <c r="N111" s="28"/>
      <c r="O111" s="28"/>
      <c r="P111" s="28"/>
      <c r="Q111" s="28"/>
      <c r="R111" s="28"/>
      <c r="S111" s="28"/>
      <c r="T111" s="28"/>
      <c r="U111" s="28"/>
      <c r="V111" s="28"/>
      <c r="W111" s="28"/>
    </row>
    <row r="115" spans="1:23" s="2" customFormat="1" ht="6.95" customHeight="1">
      <c r="A115" s="28"/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38"/>
      <c r="M115" s="28"/>
      <c r="N115" s="28"/>
      <c r="O115" s="28"/>
      <c r="P115" s="28"/>
      <c r="Q115" s="28"/>
      <c r="R115" s="28"/>
      <c r="S115" s="28"/>
      <c r="T115" s="28"/>
      <c r="U115" s="28"/>
      <c r="V115" s="28"/>
      <c r="W115" s="28"/>
    </row>
    <row r="116" spans="1:23" s="2" customFormat="1" ht="24.95" customHeight="1">
      <c r="A116" s="28"/>
      <c r="B116" s="29"/>
      <c r="C116" s="20" t="s">
        <v>169</v>
      </c>
      <c r="D116" s="28"/>
      <c r="E116" s="28"/>
      <c r="F116" s="28"/>
      <c r="G116" s="28"/>
      <c r="H116" s="28"/>
      <c r="I116" s="28"/>
      <c r="J116" s="28"/>
      <c r="K116" s="28"/>
      <c r="L116" s="38"/>
      <c r="M116" s="28"/>
      <c r="N116" s="28"/>
      <c r="O116" s="28"/>
      <c r="P116" s="28"/>
      <c r="Q116" s="28"/>
      <c r="R116" s="28"/>
      <c r="S116" s="28"/>
      <c r="T116" s="28"/>
      <c r="U116" s="28"/>
      <c r="V116" s="28"/>
      <c r="W116" s="28"/>
    </row>
    <row r="117" spans="1:23" s="2" customFormat="1" ht="6.95" customHeight="1">
      <c r="A117" s="28"/>
      <c r="B117" s="29"/>
      <c r="C117" s="28"/>
      <c r="D117" s="28"/>
      <c r="E117" s="28"/>
      <c r="F117" s="28"/>
      <c r="G117" s="28"/>
      <c r="H117" s="28"/>
      <c r="I117" s="28"/>
      <c r="J117" s="28"/>
      <c r="K117" s="28"/>
      <c r="L117" s="38"/>
      <c r="M117" s="28"/>
      <c r="N117" s="28"/>
      <c r="O117" s="28"/>
      <c r="P117" s="28"/>
      <c r="Q117" s="28"/>
      <c r="R117" s="28"/>
      <c r="S117" s="28"/>
      <c r="T117" s="28"/>
      <c r="U117" s="28"/>
      <c r="V117" s="28"/>
      <c r="W117" s="28"/>
    </row>
    <row r="118" spans="1:23" s="2" customFormat="1" ht="12" customHeight="1">
      <c r="A118" s="28"/>
      <c r="B118" s="29"/>
      <c r="C118" s="25" t="s">
        <v>14</v>
      </c>
      <c r="D118" s="28"/>
      <c r="E118" s="28"/>
      <c r="F118" s="28"/>
      <c r="G118" s="28"/>
      <c r="H118" s="28"/>
      <c r="I118" s="28"/>
      <c r="J118" s="28"/>
      <c r="K118" s="28"/>
      <c r="L118" s="38"/>
      <c r="M118" s="28"/>
      <c r="N118" s="28"/>
      <c r="O118" s="28"/>
      <c r="P118" s="28"/>
      <c r="Q118" s="28"/>
      <c r="R118" s="28"/>
      <c r="S118" s="28"/>
      <c r="T118" s="28"/>
      <c r="U118" s="28"/>
      <c r="V118" s="28"/>
      <c r="W118" s="28"/>
    </row>
    <row r="119" spans="1:23" s="2" customFormat="1" ht="26.25" customHeight="1">
      <c r="A119" s="28"/>
      <c r="B119" s="29"/>
      <c r="C119" s="28"/>
      <c r="D119" s="28"/>
      <c r="E119" s="219" t="str">
        <f>E7</f>
        <v>Uherský Brod, rekonstrukce chodníků 2018 - část 1. Ulice Pod valy</v>
      </c>
      <c r="F119" s="220"/>
      <c r="G119" s="220"/>
      <c r="H119" s="220"/>
      <c r="I119" s="28"/>
      <c r="J119" s="28"/>
      <c r="K119" s="28"/>
      <c r="L119" s="38"/>
      <c r="M119" s="28"/>
      <c r="N119" s="28"/>
      <c r="O119" s="28"/>
      <c r="P119" s="28"/>
      <c r="Q119" s="28"/>
      <c r="R119" s="28"/>
      <c r="S119" s="28"/>
      <c r="T119" s="28"/>
      <c r="U119" s="28"/>
      <c r="V119" s="28"/>
      <c r="W119" s="28"/>
    </row>
    <row r="120" spans="1:23" s="2" customFormat="1" ht="12" customHeight="1">
      <c r="A120" s="28"/>
      <c r="B120" s="29"/>
      <c r="C120" s="25" t="s">
        <v>105</v>
      </c>
      <c r="D120" s="28"/>
      <c r="E120" s="28"/>
      <c r="F120" s="28"/>
      <c r="G120" s="28"/>
      <c r="H120" s="28"/>
      <c r="I120" s="28"/>
      <c r="J120" s="28"/>
      <c r="K120" s="28"/>
      <c r="L120" s="38"/>
      <c r="M120" s="28"/>
      <c r="N120" s="28"/>
      <c r="O120" s="28"/>
      <c r="P120" s="28"/>
      <c r="Q120" s="28"/>
      <c r="R120" s="28"/>
      <c r="S120" s="28"/>
      <c r="T120" s="28"/>
      <c r="U120" s="28"/>
      <c r="V120" s="28"/>
      <c r="W120" s="28"/>
    </row>
    <row r="121" spans="1:23" s="2" customFormat="1" ht="30" customHeight="1">
      <c r="A121" s="28"/>
      <c r="B121" s="29"/>
      <c r="C121" s="28"/>
      <c r="D121" s="28"/>
      <c r="E121" s="216" t="str">
        <f>E9</f>
        <v>1190_UB_ch_Val_01ZRN - Uherský Brod, rekonstrukce chodníků 2018 - část 1. Pod Valy. 01 ZRN</v>
      </c>
      <c r="F121" s="218"/>
      <c r="G121" s="218"/>
      <c r="H121" s="218"/>
      <c r="I121" s="28"/>
      <c r="J121" s="28"/>
      <c r="K121" s="28"/>
      <c r="L121" s="38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W121" s="28"/>
    </row>
    <row r="122" spans="1:23" s="2" customFormat="1" ht="6.95" customHeight="1">
      <c r="A122" s="28"/>
      <c r="B122" s="29"/>
      <c r="C122" s="28"/>
      <c r="D122" s="28"/>
      <c r="E122" s="28"/>
      <c r="F122" s="28"/>
      <c r="G122" s="28"/>
      <c r="H122" s="28"/>
      <c r="I122" s="28"/>
      <c r="J122" s="28"/>
      <c r="K122" s="28"/>
      <c r="L122" s="38"/>
      <c r="M122" s="28"/>
      <c r="N122" s="28"/>
      <c r="O122" s="28"/>
      <c r="P122" s="28"/>
      <c r="Q122" s="28"/>
      <c r="R122" s="28"/>
      <c r="S122" s="28"/>
      <c r="T122" s="28"/>
      <c r="U122" s="28"/>
      <c r="V122" s="28"/>
      <c r="W122" s="28"/>
    </row>
    <row r="123" spans="1:23" s="2" customFormat="1" ht="12" customHeight="1">
      <c r="A123" s="28"/>
      <c r="B123" s="29"/>
      <c r="C123" s="25" t="s">
        <v>20</v>
      </c>
      <c r="D123" s="28"/>
      <c r="E123" s="28"/>
      <c r="F123" s="23" t="str">
        <f>F12</f>
        <v>Uherský Brod</v>
      </c>
      <c r="G123" s="28"/>
      <c r="H123" s="28"/>
      <c r="I123" s="25" t="s">
        <v>22</v>
      </c>
      <c r="J123" s="51" t="str">
        <f>IF(J12="","",J12)</f>
        <v>23. 1. 2023</v>
      </c>
      <c r="K123" s="28"/>
      <c r="L123" s="38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W123" s="28"/>
    </row>
    <row r="124" spans="1:23" s="2" customFormat="1" ht="6.95" customHeight="1">
      <c r="A124" s="28"/>
      <c r="B124" s="29"/>
      <c r="C124" s="28"/>
      <c r="D124" s="28"/>
      <c r="E124" s="28"/>
      <c r="F124" s="28"/>
      <c r="G124" s="28"/>
      <c r="H124" s="28"/>
      <c r="I124" s="28"/>
      <c r="J124" s="28"/>
      <c r="K124" s="28"/>
      <c r="L124" s="38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W124" s="28"/>
    </row>
    <row r="125" spans="1:23" s="2" customFormat="1" ht="15.2" customHeight="1">
      <c r="A125" s="28"/>
      <c r="B125" s="29"/>
      <c r="C125" s="25" t="s">
        <v>24</v>
      </c>
      <c r="D125" s="28"/>
      <c r="E125" s="28"/>
      <c r="F125" s="23" t="str">
        <f>E15</f>
        <v>Město Uherský Brod</v>
      </c>
      <c r="G125" s="28"/>
      <c r="H125" s="28"/>
      <c r="I125" s="25" t="s">
        <v>30</v>
      </c>
      <c r="J125" s="26" t="str">
        <f>E21</f>
        <v xml:space="preserve">Ing. Kunčík </v>
      </c>
      <c r="K125" s="28"/>
      <c r="L125" s="38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W125" s="28"/>
    </row>
    <row r="126" spans="1:23" s="2" customFormat="1" ht="15.2" customHeight="1">
      <c r="A126" s="28"/>
      <c r="B126" s="29"/>
      <c r="C126" s="25" t="s">
        <v>28</v>
      </c>
      <c r="D126" s="28"/>
      <c r="E126" s="28"/>
      <c r="F126" s="23" t="str">
        <f>IF(E18="","",E18)</f>
        <v xml:space="preserve"> </v>
      </c>
      <c r="G126" s="28"/>
      <c r="H126" s="28"/>
      <c r="I126" s="25" t="s">
        <v>34</v>
      </c>
      <c r="J126" s="26" t="str">
        <f>E24</f>
        <v>Ing. Kunčík</v>
      </c>
      <c r="K126" s="28"/>
      <c r="L126" s="38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W126" s="28"/>
    </row>
    <row r="127" spans="1:23" s="2" customFormat="1" ht="10.35" customHeight="1">
      <c r="A127" s="28"/>
      <c r="B127" s="29"/>
      <c r="C127" s="28"/>
      <c r="D127" s="28"/>
      <c r="E127" s="28"/>
      <c r="F127" s="28"/>
      <c r="G127" s="28"/>
      <c r="H127" s="28"/>
      <c r="I127" s="28"/>
      <c r="J127" s="28"/>
      <c r="K127" s="28"/>
      <c r="L127" s="38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W127" s="28"/>
    </row>
    <row r="128" spans="1:23" s="11" customFormat="1" ht="29.25" customHeight="1">
      <c r="A128" s="118"/>
      <c r="B128" s="119"/>
      <c r="C128" s="120" t="s">
        <v>170</v>
      </c>
      <c r="D128" s="121" t="s">
        <v>63</v>
      </c>
      <c r="E128" s="121" t="s">
        <v>59</v>
      </c>
      <c r="F128" s="121" t="s">
        <v>60</v>
      </c>
      <c r="G128" s="121" t="s">
        <v>171</v>
      </c>
      <c r="H128" s="121" t="s">
        <v>172</v>
      </c>
      <c r="I128" s="121" t="s">
        <v>173</v>
      </c>
      <c r="J128" s="121" t="s">
        <v>153</v>
      </c>
      <c r="K128" s="122" t="s">
        <v>174</v>
      </c>
      <c r="L128" s="123"/>
      <c r="M128" s="118"/>
      <c r="N128" s="118"/>
      <c r="O128" s="118"/>
      <c r="P128" s="118"/>
      <c r="Q128" s="118"/>
      <c r="R128" s="118"/>
      <c r="S128" s="118"/>
      <c r="T128" s="118"/>
      <c r="U128" s="118"/>
      <c r="V128" s="118"/>
      <c r="W128" s="118"/>
    </row>
    <row r="129" spans="1:57" s="2" customFormat="1" ht="22.9" customHeight="1">
      <c r="A129" s="28"/>
      <c r="B129" s="29"/>
      <c r="C129" s="65" t="s">
        <v>175</v>
      </c>
      <c r="D129" s="28"/>
      <c r="E129" s="28"/>
      <c r="F129" s="28"/>
      <c r="G129" s="28"/>
      <c r="H129" s="28"/>
      <c r="I129" s="28"/>
      <c r="J129" s="124">
        <f>BC129</f>
        <v>0</v>
      </c>
      <c r="K129" s="28"/>
      <c r="L129" s="29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W129" s="28"/>
      <c r="AL129" s="16" t="s">
        <v>77</v>
      </c>
      <c r="AM129" s="16" t="s">
        <v>155</v>
      </c>
      <c r="BC129" s="125">
        <f>BC130+BC475+BC483</f>
        <v>0</v>
      </c>
    </row>
    <row r="130" spans="1:57" s="12" customFormat="1" ht="25.9" customHeight="1">
      <c r="B130" s="126"/>
      <c r="D130" s="127" t="s">
        <v>77</v>
      </c>
      <c r="E130" s="128" t="s">
        <v>176</v>
      </c>
      <c r="F130" s="128" t="s">
        <v>177</v>
      </c>
      <c r="J130" s="129">
        <f>BC130</f>
        <v>0</v>
      </c>
      <c r="L130" s="126"/>
      <c r="AJ130" s="127" t="s">
        <v>86</v>
      </c>
      <c r="AL130" s="130" t="s">
        <v>77</v>
      </c>
      <c r="AM130" s="130" t="s">
        <v>78</v>
      </c>
      <c r="AQ130" s="127" t="s">
        <v>178</v>
      </c>
      <c r="BC130" s="131">
        <f>BC131+BC255+BC284+BC289+BC294+BC356+BC431+BC471</f>
        <v>0</v>
      </c>
    </row>
    <row r="131" spans="1:57" s="12" customFormat="1" ht="22.9" customHeight="1">
      <c r="B131" s="126"/>
      <c r="D131" s="127" t="s">
        <v>77</v>
      </c>
      <c r="E131" s="132" t="s">
        <v>86</v>
      </c>
      <c r="F131" s="132" t="s">
        <v>179</v>
      </c>
      <c r="J131" s="133">
        <f>BC131</f>
        <v>0</v>
      </c>
      <c r="L131" s="126"/>
      <c r="AJ131" s="127" t="s">
        <v>86</v>
      </c>
      <c r="AL131" s="130" t="s">
        <v>77</v>
      </c>
      <c r="AM131" s="130" t="s">
        <v>86</v>
      </c>
      <c r="AQ131" s="127" t="s">
        <v>178</v>
      </c>
      <c r="BC131" s="131">
        <f>SUM(BC132:BC254)</f>
        <v>0</v>
      </c>
    </row>
    <row r="132" spans="1:57" s="2" customFormat="1" ht="33" customHeight="1">
      <c r="A132" s="28"/>
      <c r="B132" s="134"/>
      <c r="C132" s="135" t="s">
        <v>86</v>
      </c>
      <c r="D132" s="135" t="s">
        <v>180</v>
      </c>
      <c r="E132" s="136" t="s">
        <v>181</v>
      </c>
      <c r="F132" s="137" t="s">
        <v>182</v>
      </c>
      <c r="G132" s="138" t="s">
        <v>183</v>
      </c>
      <c r="H132" s="139">
        <v>28.9</v>
      </c>
      <c r="I132" s="140"/>
      <c r="J132" s="140">
        <f>ROUND(I132*H132,2)</f>
        <v>0</v>
      </c>
      <c r="K132" s="137" t="s">
        <v>184</v>
      </c>
      <c r="L132" s="29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W132" s="28"/>
      <c r="AJ132" s="141" t="s">
        <v>185</v>
      </c>
      <c r="AL132" s="141" t="s">
        <v>180</v>
      </c>
      <c r="AM132" s="141" t="s">
        <v>88</v>
      </c>
      <c r="AQ132" s="16" t="s">
        <v>178</v>
      </c>
      <c r="AW132" s="142" t="e">
        <f>IF(#REF!="základní",J132,0)</f>
        <v>#REF!</v>
      </c>
      <c r="AX132" s="142" t="e">
        <f>IF(#REF!="snížená",J132,0)</f>
        <v>#REF!</v>
      </c>
      <c r="AY132" s="142" t="e">
        <f>IF(#REF!="zákl. přenesená",J132,0)</f>
        <v>#REF!</v>
      </c>
      <c r="AZ132" s="142" t="e">
        <f>IF(#REF!="sníž. přenesená",J132,0)</f>
        <v>#REF!</v>
      </c>
      <c r="BA132" s="142" t="e">
        <f>IF(#REF!="nulová",J132,0)</f>
        <v>#REF!</v>
      </c>
      <c r="BB132" s="16" t="s">
        <v>86</v>
      </c>
      <c r="BC132" s="142">
        <f>ROUND(I132*H132,2)</f>
        <v>0</v>
      </c>
      <c r="BD132" s="16" t="s">
        <v>185</v>
      </c>
      <c r="BE132" s="141" t="s">
        <v>186</v>
      </c>
    </row>
    <row r="133" spans="1:57" s="2" customFormat="1" ht="29.25">
      <c r="A133" s="28"/>
      <c r="B133" s="29"/>
      <c r="C133" s="28"/>
      <c r="D133" s="143" t="s">
        <v>187</v>
      </c>
      <c r="E133" s="28"/>
      <c r="F133" s="144" t="s">
        <v>188</v>
      </c>
      <c r="G133" s="28"/>
      <c r="H133" s="28"/>
      <c r="I133" s="28"/>
      <c r="J133" s="28"/>
      <c r="K133" s="28"/>
      <c r="L133" s="29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W133" s="28"/>
      <c r="AL133" s="16" t="s">
        <v>187</v>
      </c>
      <c r="AM133" s="16" t="s">
        <v>88</v>
      </c>
    </row>
    <row r="134" spans="1:57" s="2" customFormat="1">
      <c r="A134" s="28"/>
      <c r="B134" s="29"/>
      <c r="C134" s="28"/>
      <c r="D134" s="145" t="s">
        <v>189</v>
      </c>
      <c r="E134" s="28"/>
      <c r="F134" s="146" t="s">
        <v>190</v>
      </c>
      <c r="G134" s="28"/>
      <c r="H134" s="28"/>
      <c r="I134" s="28"/>
      <c r="J134" s="28"/>
      <c r="K134" s="28"/>
      <c r="L134" s="29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W134" s="28"/>
      <c r="AL134" s="16" t="s">
        <v>189</v>
      </c>
      <c r="AM134" s="16" t="s">
        <v>88</v>
      </c>
    </row>
    <row r="135" spans="1:57" s="13" customFormat="1">
      <c r="B135" s="147"/>
      <c r="D135" s="143" t="s">
        <v>191</v>
      </c>
      <c r="E135" s="148" t="s">
        <v>1</v>
      </c>
      <c r="F135" s="149" t="s">
        <v>192</v>
      </c>
      <c r="H135" s="150">
        <v>28.9</v>
      </c>
      <c r="L135" s="147"/>
      <c r="AL135" s="148" t="s">
        <v>191</v>
      </c>
      <c r="AM135" s="148" t="s">
        <v>88</v>
      </c>
      <c r="AN135" s="13" t="s">
        <v>88</v>
      </c>
      <c r="AO135" s="13" t="s">
        <v>33</v>
      </c>
      <c r="AP135" s="13" t="s">
        <v>86</v>
      </c>
      <c r="AQ135" s="148" t="s">
        <v>178</v>
      </c>
    </row>
    <row r="136" spans="1:57" s="2" customFormat="1" ht="16.5" customHeight="1">
      <c r="A136" s="28"/>
      <c r="B136" s="134"/>
      <c r="C136" s="135" t="s">
        <v>88</v>
      </c>
      <c r="D136" s="135" t="s">
        <v>180</v>
      </c>
      <c r="E136" s="136" t="s">
        <v>193</v>
      </c>
      <c r="F136" s="137" t="s">
        <v>194</v>
      </c>
      <c r="G136" s="138" t="s">
        <v>195</v>
      </c>
      <c r="H136" s="139">
        <v>1</v>
      </c>
      <c r="I136" s="140"/>
      <c r="J136" s="140">
        <f>ROUND(I136*H136,2)</f>
        <v>0</v>
      </c>
      <c r="K136" s="137" t="s">
        <v>184</v>
      </c>
      <c r="L136" s="29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W136" s="28"/>
      <c r="AJ136" s="141" t="s">
        <v>185</v>
      </c>
      <c r="AL136" s="141" t="s">
        <v>180</v>
      </c>
      <c r="AM136" s="141" t="s">
        <v>88</v>
      </c>
      <c r="AQ136" s="16" t="s">
        <v>178</v>
      </c>
      <c r="AW136" s="142" t="e">
        <f>IF(#REF!="základní",J136,0)</f>
        <v>#REF!</v>
      </c>
      <c r="AX136" s="142" t="e">
        <f>IF(#REF!="snížená",J136,0)</f>
        <v>#REF!</v>
      </c>
      <c r="AY136" s="142" t="e">
        <f>IF(#REF!="zákl. přenesená",J136,0)</f>
        <v>#REF!</v>
      </c>
      <c r="AZ136" s="142" t="e">
        <f>IF(#REF!="sníž. přenesená",J136,0)</f>
        <v>#REF!</v>
      </c>
      <c r="BA136" s="142" t="e">
        <f>IF(#REF!="nulová",J136,0)</f>
        <v>#REF!</v>
      </c>
      <c r="BB136" s="16" t="s">
        <v>86</v>
      </c>
      <c r="BC136" s="142">
        <f>ROUND(I136*H136,2)</f>
        <v>0</v>
      </c>
      <c r="BD136" s="16" t="s">
        <v>185</v>
      </c>
      <c r="BE136" s="141" t="s">
        <v>196</v>
      </c>
    </row>
    <row r="137" spans="1:57" s="2" customFormat="1" ht="19.5">
      <c r="A137" s="28"/>
      <c r="B137" s="29"/>
      <c r="C137" s="28"/>
      <c r="D137" s="143" t="s">
        <v>187</v>
      </c>
      <c r="E137" s="28"/>
      <c r="F137" s="144" t="s">
        <v>197</v>
      </c>
      <c r="G137" s="28"/>
      <c r="H137" s="28"/>
      <c r="I137" s="28"/>
      <c r="J137" s="28"/>
      <c r="K137" s="28"/>
      <c r="L137" s="29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W137" s="28"/>
      <c r="AL137" s="16" t="s">
        <v>187</v>
      </c>
      <c r="AM137" s="16" t="s">
        <v>88</v>
      </c>
    </row>
    <row r="138" spans="1:57" s="2" customFormat="1">
      <c r="A138" s="28"/>
      <c r="B138" s="29"/>
      <c r="C138" s="28"/>
      <c r="D138" s="145" t="s">
        <v>189</v>
      </c>
      <c r="E138" s="28"/>
      <c r="F138" s="146" t="s">
        <v>198</v>
      </c>
      <c r="G138" s="28"/>
      <c r="H138" s="28"/>
      <c r="I138" s="28"/>
      <c r="J138" s="28"/>
      <c r="K138" s="28"/>
      <c r="L138" s="29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W138" s="28"/>
      <c r="AL138" s="16" t="s">
        <v>189</v>
      </c>
      <c r="AM138" s="16" t="s">
        <v>88</v>
      </c>
    </row>
    <row r="139" spans="1:57" s="2" customFormat="1" ht="21.75" customHeight="1">
      <c r="A139" s="28"/>
      <c r="B139" s="134"/>
      <c r="C139" s="135" t="s">
        <v>199</v>
      </c>
      <c r="D139" s="135" t="s">
        <v>180</v>
      </c>
      <c r="E139" s="136" t="s">
        <v>200</v>
      </c>
      <c r="F139" s="137" t="s">
        <v>201</v>
      </c>
      <c r="G139" s="138" t="s">
        <v>183</v>
      </c>
      <c r="H139" s="139">
        <v>48.09</v>
      </c>
      <c r="I139" s="140"/>
      <c r="J139" s="140">
        <f>ROUND(I139*H139,2)</f>
        <v>0</v>
      </c>
      <c r="K139" s="137" t="s">
        <v>184</v>
      </c>
      <c r="L139" s="29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W139" s="28"/>
      <c r="AJ139" s="141" t="s">
        <v>185</v>
      </c>
      <c r="AL139" s="141" t="s">
        <v>180</v>
      </c>
      <c r="AM139" s="141" t="s">
        <v>88</v>
      </c>
      <c r="AQ139" s="16" t="s">
        <v>178</v>
      </c>
      <c r="AW139" s="142" t="e">
        <f>IF(#REF!="základní",J139,0)</f>
        <v>#REF!</v>
      </c>
      <c r="AX139" s="142" t="e">
        <f>IF(#REF!="snížená",J139,0)</f>
        <v>#REF!</v>
      </c>
      <c r="AY139" s="142" t="e">
        <f>IF(#REF!="zákl. přenesená",J139,0)</f>
        <v>#REF!</v>
      </c>
      <c r="AZ139" s="142" t="e">
        <f>IF(#REF!="sníž. přenesená",J139,0)</f>
        <v>#REF!</v>
      </c>
      <c r="BA139" s="142" t="e">
        <f>IF(#REF!="nulová",J139,0)</f>
        <v>#REF!</v>
      </c>
      <c r="BB139" s="16" t="s">
        <v>86</v>
      </c>
      <c r="BC139" s="142">
        <f>ROUND(I139*H139,2)</f>
        <v>0</v>
      </c>
      <c r="BD139" s="16" t="s">
        <v>185</v>
      </c>
      <c r="BE139" s="141" t="s">
        <v>202</v>
      </c>
    </row>
    <row r="140" spans="1:57" s="2" customFormat="1" ht="39">
      <c r="A140" s="28"/>
      <c r="B140" s="29"/>
      <c r="C140" s="28"/>
      <c r="D140" s="143" t="s">
        <v>187</v>
      </c>
      <c r="E140" s="28"/>
      <c r="F140" s="144" t="s">
        <v>203</v>
      </c>
      <c r="G140" s="28"/>
      <c r="H140" s="28"/>
      <c r="I140" s="28"/>
      <c r="J140" s="28"/>
      <c r="K140" s="28"/>
      <c r="L140" s="29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W140" s="28"/>
      <c r="AL140" s="16" t="s">
        <v>187</v>
      </c>
      <c r="AM140" s="16" t="s">
        <v>88</v>
      </c>
    </row>
    <row r="141" spans="1:57" s="2" customFormat="1">
      <c r="A141" s="28"/>
      <c r="B141" s="29"/>
      <c r="C141" s="28"/>
      <c r="D141" s="145" t="s">
        <v>189</v>
      </c>
      <c r="E141" s="28"/>
      <c r="F141" s="146" t="s">
        <v>204</v>
      </c>
      <c r="G141" s="28"/>
      <c r="H141" s="28"/>
      <c r="I141" s="28"/>
      <c r="J141" s="28"/>
      <c r="K141" s="28"/>
      <c r="L141" s="29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W141" s="28"/>
      <c r="AL141" s="16" t="s">
        <v>189</v>
      </c>
      <c r="AM141" s="16" t="s">
        <v>88</v>
      </c>
    </row>
    <row r="142" spans="1:57" s="13" customFormat="1">
      <c r="B142" s="147"/>
      <c r="D142" s="143" t="s">
        <v>191</v>
      </c>
      <c r="E142" s="148" t="s">
        <v>92</v>
      </c>
      <c r="F142" s="149" t="s">
        <v>205</v>
      </c>
      <c r="H142" s="150">
        <v>48.09</v>
      </c>
      <c r="L142" s="147"/>
      <c r="AL142" s="148" t="s">
        <v>191</v>
      </c>
      <c r="AM142" s="148" t="s">
        <v>88</v>
      </c>
      <c r="AN142" s="13" t="s">
        <v>88</v>
      </c>
      <c r="AO142" s="13" t="s">
        <v>33</v>
      </c>
      <c r="AP142" s="13" t="s">
        <v>86</v>
      </c>
      <c r="AQ142" s="148" t="s">
        <v>178</v>
      </c>
    </row>
    <row r="143" spans="1:57" s="2" customFormat="1" ht="33" customHeight="1">
      <c r="A143" s="28"/>
      <c r="B143" s="134"/>
      <c r="C143" s="135" t="s">
        <v>185</v>
      </c>
      <c r="D143" s="135" t="s">
        <v>180</v>
      </c>
      <c r="E143" s="136" t="s">
        <v>206</v>
      </c>
      <c r="F143" s="137" t="s">
        <v>207</v>
      </c>
      <c r="G143" s="138" t="s">
        <v>183</v>
      </c>
      <c r="H143" s="139">
        <v>432.81</v>
      </c>
      <c r="I143" s="140"/>
      <c r="J143" s="140">
        <f>ROUND(I143*H143,2)</f>
        <v>0</v>
      </c>
      <c r="K143" s="137" t="s">
        <v>184</v>
      </c>
      <c r="L143" s="29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W143" s="28"/>
      <c r="AJ143" s="141" t="s">
        <v>185</v>
      </c>
      <c r="AL143" s="141" t="s">
        <v>180</v>
      </c>
      <c r="AM143" s="141" t="s">
        <v>88</v>
      </c>
      <c r="AQ143" s="16" t="s">
        <v>178</v>
      </c>
      <c r="AW143" s="142" t="e">
        <f>IF(#REF!="základní",J143,0)</f>
        <v>#REF!</v>
      </c>
      <c r="AX143" s="142" t="e">
        <f>IF(#REF!="snížená",J143,0)</f>
        <v>#REF!</v>
      </c>
      <c r="AY143" s="142" t="e">
        <f>IF(#REF!="zákl. přenesená",J143,0)</f>
        <v>#REF!</v>
      </c>
      <c r="AZ143" s="142" t="e">
        <f>IF(#REF!="sníž. přenesená",J143,0)</f>
        <v>#REF!</v>
      </c>
      <c r="BA143" s="142" t="e">
        <f>IF(#REF!="nulová",J143,0)</f>
        <v>#REF!</v>
      </c>
      <c r="BB143" s="16" t="s">
        <v>86</v>
      </c>
      <c r="BC143" s="142">
        <f>ROUND(I143*H143,2)</f>
        <v>0</v>
      </c>
      <c r="BD143" s="16" t="s">
        <v>185</v>
      </c>
      <c r="BE143" s="141" t="s">
        <v>208</v>
      </c>
    </row>
    <row r="144" spans="1:57" s="2" customFormat="1" ht="48.75">
      <c r="A144" s="28"/>
      <c r="B144" s="29"/>
      <c r="C144" s="28"/>
      <c r="D144" s="143" t="s">
        <v>187</v>
      </c>
      <c r="E144" s="28"/>
      <c r="F144" s="144" t="s">
        <v>209</v>
      </c>
      <c r="G144" s="28"/>
      <c r="H144" s="28"/>
      <c r="I144" s="28"/>
      <c r="J144" s="28"/>
      <c r="K144" s="28"/>
      <c r="L144" s="29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W144" s="28"/>
      <c r="AL144" s="16" t="s">
        <v>187</v>
      </c>
      <c r="AM144" s="16" t="s">
        <v>88</v>
      </c>
    </row>
    <row r="145" spans="1:57" s="2" customFormat="1">
      <c r="A145" s="28"/>
      <c r="B145" s="29"/>
      <c r="C145" s="28"/>
      <c r="D145" s="145" t="s">
        <v>189</v>
      </c>
      <c r="E145" s="28"/>
      <c r="F145" s="146" t="s">
        <v>210</v>
      </c>
      <c r="G145" s="28"/>
      <c r="H145" s="28"/>
      <c r="I145" s="28"/>
      <c r="J145" s="28"/>
      <c r="K145" s="28"/>
      <c r="L145" s="29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W145" s="28"/>
      <c r="AL145" s="16" t="s">
        <v>189</v>
      </c>
      <c r="AM145" s="16" t="s">
        <v>88</v>
      </c>
    </row>
    <row r="146" spans="1:57" s="13" customFormat="1">
      <c r="B146" s="147"/>
      <c r="D146" s="143" t="s">
        <v>191</v>
      </c>
      <c r="E146" s="148" t="s">
        <v>94</v>
      </c>
      <c r="F146" s="149" t="s">
        <v>211</v>
      </c>
      <c r="H146" s="150">
        <v>432.81</v>
      </c>
      <c r="L146" s="147"/>
      <c r="AL146" s="148" t="s">
        <v>191</v>
      </c>
      <c r="AM146" s="148" t="s">
        <v>88</v>
      </c>
      <c r="AN146" s="13" t="s">
        <v>88</v>
      </c>
      <c r="AO146" s="13" t="s">
        <v>33</v>
      </c>
      <c r="AP146" s="13" t="s">
        <v>86</v>
      </c>
      <c r="AQ146" s="148" t="s">
        <v>178</v>
      </c>
    </row>
    <row r="147" spans="1:57" s="2" customFormat="1" ht="24.2" customHeight="1">
      <c r="A147" s="28"/>
      <c r="B147" s="134"/>
      <c r="C147" s="135" t="s">
        <v>120</v>
      </c>
      <c r="D147" s="135" t="s">
        <v>180</v>
      </c>
      <c r="E147" s="136" t="s">
        <v>212</v>
      </c>
      <c r="F147" s="137" t="s">
        <v>213</v>
      </c>
      <c r="G147" s="138" t="s">
        <v>183</v>
      </c>
      <c r="H147" s="139">
        <v>1.2</v>
      </c>
      <c r="I147" s="140"/>
      <c r="J147" s="140">
        <f>ROUND(I147*H147,2)</f>
        <v>0</v>
      </c>
      <c r="K147" s="137" t="s">
        <v>184</v>
      </c>
      <c r="L147" s="29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W147" s="28"/>
      <c r="AJ147" s="141" t="s">
        <v>185</v>
      </c>
      <c r="AL147" s="141" t="s">
        <v>180</v>
      </c>
      <c r="AM147" s="141" t="s">
        <v>88</v>
      </c>
      <c r="AQ147" s="16" t="s">
        <v>178</v>
      </c>
      <c r="AW147" s="142" t="e">
        <f>IF(#REF!="základní",J147,0)</f>
        <v>#REF!</v>
      </c>
      <c r="AX147" s="142" t="e">
        <f>IF(#REF!="snížená",J147,0)</f>
        <v>#REF!</v>
      </c>
      <c r="AY147" s="142" t="e">
        <f>IF(#REF!="zákl. přenesená",J147,0)</f>
        <v>#REF!</v>
      </c>
      <c r="AZ147" s="142" t="e">
        <f>IF(#REF!="sníž. přenesená",J147,0)</f>
        <v>#REF!</v>
      </c>
      <c r="BA147" s="142" t="e">
        <f>IF(#REF!="nulová",J147,0)</f>
        <v>#REF!</v>
      </c>
      <c r="BB147" s="16" t="s">
        <v>86</v>
      </c>
      <c r="BC147" s="142">
        <f>ROUND(I147*H147,2)</f>
        <v>0</v>
      </c>
      <c r="BD147" s="16" t="s">
        <v>185</v>
      </c>
      <c r="BE147" s="141" t="s">
        <v>214</v>
      </c>
    </row>
    <row r="148" spans="1:57" s="2" customFormat="1" ht="29.25">
      <c r="A148" s="28"/>
      <c r="B148" s="29"/>
      <c r="C148" s="28"/>
      <c r="D148" s="143" t="s">
        <v>187</v>
      </c>
      <c r="E148" s="28"/>
      <c r="F148" s="144" t="s">
        <v>215</v>
      </c>
      <c r="G148" s="28"/>
      <c r="H148" s="28"/>
      <c r="I148" s="28"/>
      <c r="J148" s="28"/>
      <c r="K148" s="28"/>
      <c r="L148" s="29"/>
      <c r="M148" s="28"/>
      <c r="N148" s="28"/>
      <c r="O148" s="28"/>
      <c r="P148" s="28"/>
      <c r="Q148" s="28"/>
      <c r="R148" s="28"/>
      <c r="S148" s="28"/>
      <c r="T148" s="28"/>
      <c r="U148" s="28"/>
      <c r="V148" s="28"/>
      <c r="W148" s="28"/>
      <c r="AL148" s="16" t="s">
        <v>187</v>
      </c>
      <c r="AM148" s="16" t="s">
        <v>88</v>
      </c>
    </row>
    <row r="149" spans="1:57" s="2" customFormat="1">
      <c r="A149" s="28"/>
      <c r="B149" s="29"/>
      <c r="C149" s="28"/>
      <c r="D149" s="145" t="s">
        <v>189</v>
      </c>
      <c r="E149" s="28"/>
      <c r="F149" s="146" t="s">
        <v>216</v>
      </c>
      <c r="G149" s="28"/>
      <c r="H149" s="28"/>
      <c r="I149" s="28"/>
      <c r="J149" s="28"/>
      <c r="K149" s="28"/>
      <c r="L149" s="29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W149" s="28"/>
      <c r="AL149" s="16" t="s">
        <v>189</v>
      </c>
      <c r="AM149" s="16" t="s">
        <v>88</v>
      </c>
    </row>
    <row r="150" spans="1:57" s="13" customFormat="1">
      <c r="B150" s="147"/>
      <c r="D150" s="143" t="s">
        <v>191</v>
      </c>
      <c r="E150" s="148" t="s">
        <v>97</v>
      </c>
      <c r="F150" s="149" t="s">
        <v>98</v>
      </c>
      <c r="H150" s="150">
        <v>1.2</v>
      </c>
      <c r="L150" s="147"/>
      <c r="AL150" s="148" t="s">
        <v>191</v>
      </c>
      <c r="AM150" s="148" t="s">
        <v>88</v>
      </c>
      <c r="AN150" s="13" t="s">
        <v>88</v>
      </c>
      <c r="AO150" s="13" t="s">
        <v>33</v>
      </c>
      <c r="AP150" s="13" t="s">
        <v>86</v>
      </c>
      <c r="AQ150" s="148" t="s">
        <v>178</v>
      </c>
    </row>
    <row r="151" spans="1:57" s="2" customFormat="1" ht="24.2" customHeight="1">
      <c r="A151" s="28"/>
      <c r="B151" s="134"/>
      <c r="C151" s="135" t="s">
        <v>217</v>
      </c>
      <c r="D151" s="135" t="s">
        <v>180</v>
      </c>
      <c r="E151" s="136" t="s">
        <v>218</v>
      </c>
      <c r="F151" s="137" t="s">
        <v>219</v>
      </c>
      <c r="G151" s="138" t="s">
        <v>183</v>
      </c>
      <c r="H151" s="139">
        <v>7.1</v>
      </c>
      <c r="I151" s="140"/>
      <c r="J151" s="140">
        <f>ROUND(I151*H151,2)</f>
        <v>0</v>
      </c>
      <c r="K151" s="137" t="s">
        <v>184</v>
      </c>
      <c r="L151" s="29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W151" s="28"/>
      <c r="AJ151" s="141" t="s">
        <v>185</v>
      </c>
      <c r="AL151" s="141" t="s">
        <v>180</v>
      </c>
      <c r="AM151" s="141" t="s">
        <v>88</v>
      </c>
      <c r="AQ151" s="16" t="s">
        <v>178</v>
      </c>
      <c r="AW151" s="142" t="e">
        <f>IF(#REF!="základní",J151,0)</f>
        <v>#REF!</v>
      </c>
      <c r="AX151" s="142" t="e">
        <f>IF(#REF!="snížená",J151,0)</f>
        <v>#REF!</v>
      </c>
      <c r="AY151" s="142" t="e">
        <f>IF(#REF!="zákl. přenesená",J151,0)</f>
        <v>#REF!</v>
      </c>
      <c r="AZ151" s="142" t="e">
        <f>IF(#REF!="sníž. přenesená",J151,0)</f>
        <v>#REF!</v>
      </c>
      <c r="BA151" s="142" t="e">
        <f>IF(#REF!="nulová",J151,0)</f>
        <v>#REF!</v>
      </c>
      <c r="BB151" s="16" t="s">
        <v>86</v>
      </c>
      <c r="BC151" s="142">
        <f>ROUND(I151*H151,2)</f>
        <v>0</v>
      </c>
      <c r="BD151" s="16" t="s">
        <v>185</v>
      </c>
      <c r="BE151" s="141" t="s">
        <v>220</v>
      </c>
    </row>
    <row r="152" spans="1:57" s="2" customFormat="1" ht="29.25">
      <c r="A152" s="28"/>
      <c r="B152" s="29"/>
      <c r="C152" s="28"/>
      <c r="D152" s="143" t="s">
        <v>187</v>
      </c>
      <c r="E152" s="28"/>
      <c r="F152" s="144" t="s">
        <v>221</v>
      </c>
      <c r="G152" s="28"/>
      <c r="H152" s="28"/>
      <c r="I152" s="28"/>
      <c r="J152" s="28"/>
      <c r="K152" s="28"/>
      <c r="L152" s="29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W152" s="28"/>
      <c r="AL152" s="16" t="s">
        <v>187</v>
      </c>
      <c r="AM152" s="16" t="s">
        <v>88</v>
      </c>
    </row>
    <row r="153" spans="1:57" s="2" customFormat="1">
      <c r="A153" s="28"/>
      <c r="B153" s="29"/>
      <c r="C153" s="28"/>
      <c r="D153" s="145" t="s">
        <v>189</v>
      </c>
      <c r="E153" s="28"/>
      <c r="F153" s="146" t="s">
        <v>222</v>
      </c>
      <c r="G153" s="28"/>
      <c r="H153" s="28"/>
      <c r="I153" s="28"/>
      <c r="J153" s="28"/>
      <c r="K153" s="28"/>
      <c r="L153" s="29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W153" s="28"/>
      <c r="AL153" s="16" t="s">
        <v>189</v>
      </c>
      <c r="AM153" s="16" t="s">
        <v>88</v>
      </c>
    </row>
    <row r="154" spans="1:57" s="13" customFormat="1">
      <c r="B154" s="147"/>
      <c r="D154" s="143" t="s">
        <v>191</v>
      </c>
      <c r="E154" s="148" t="s">
        <v>99</v>
      </c>
      <c r="F154" s="149" t="s">
        <v>223</v>
      </c>
      <c r="H154" s="150">
        <v>7.1</v>
      </c>
      <c r="L154" s="147"/>
      <c r="AL154" s="148" t="s">
        <v>191</v>
      </c>
      <c r="AM154" s="148" t="s">
        <v>88</v>
      </c>
      <c r="AN154" s="13" t="s">
        <v>88</v>
      </c>
      <c r="AO154" s="13" t="s">
        <v>33</v>
      </c>
      <c r="AP154" s="13" t="s">
        <v>86</v>
      </c>
      <c r="AQ154" s="148" t="s">
        <v>178</v>
      </c>
    </row>
    <row r="155" spans="1:57" s="2" customFormat="1" ht="24.2" customHeight="1">
      <c r="A155" s="28"/>
      <c r="B155" s="134"/>
      <c r="C155" s="135" t="s">
        <v>224</v>
      </c>
      <c r="D155" s="135" t="s">
        <v>180</v>
      </c>
      <c r="E155" s="136" t="s">
        <v>225</v>
      </c>
      <c r="F155" s="137" t="s">
        <v>226</v>
      </c>
      <c r="G155" s="138" t="s">
        <v>183</v>
      </c>
      <c r="H155" s="139">
        <v>480.9</v>
      </c>
      <c r="I155" s="140"/>
      <c r="J155" s="140">
        <f>ROUND(I155*H155,2)</f>
        <v>0</v>
      </c>
      <c r="K155" s="137" t="s">
        <v>184</v>
      </c>
      <c r="L155" s="29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W155" s="28"/>
      <c r="AJ155" s="141" t="s">
        <v>185</v>
      </c>
      <c r="AL155" s="141" t="s">
        <v>180</v>
      </c>
      <c r="AM155" s="141" t="s">
        <v>88</v>
      </c>
      <c r="AQ155" s="16" t="s">
        <v>178</v>
      </c>
      <c r="AW155" s="142" t="e">
        <f>IF(#REF!="základní",J155,0)</f>
        <v>#REF!</v>
      </c>
      <c r="AX155" s="142" t="e">
        <f>IF(#REF!="snížená",J155,0)</f>
        <v>#REF!</v>
      </c>
      <c r="AY155" s="142" t="e">
        <f>IF(#REF!="zákl. přenesená",J155,0)</f>
        <v>#REF!</v>
      </c>
      <c r="AZ155" s="142" t="e">
        <f>IF(#REF!="sníž. přenesená",J155,0)</f>
        <v>#REF!</v>
      </c>
      <c r="BA155" s="142" t="e">
        <f>IF(#REF!="nulová",J155,0)</f>
        <v>#REF!</v>
      </c>
      <c r="BB155" s="16" t="s">
        <v>86</v>
      </c>
      <c r="BC155" s="142">
        <f>ROUND(I155*H155,2)</f>
        <v>0</v>
      </c>
      <c r="BD155" s="16" t="s">
        <v>185</v>
      </c>
      <c r="BE155" s="141" t="s">
        <v>227</v>
      </c>
    </row>
    <row r="156" spans="1:57" s="2" customFormat="1" ht="39">
      <c r="A156" s="28"/>
      <c r="B156" s="29"/>
      <c r="C156" s="28"/>
      <c r="D156" s="143" t="s">
        <v>187</v>
      </c>
      <c r="E156" s="28"/>
      <c r="F156" s="144" t="s">
        <v>228</v>
      </c>
      <c r="G156" s="28"/>
      <c r="H156" s="28"/>
      <c r="I156" s="28"/>
      <c r="J156" s="28"/>
      <c r="K156" s="28"/>
      <c r="L156" s="29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W156" s="28"/>
      <c r="AL156" s="16" t="s">
        <v>187</v>
      </c>
      <c r="AM156" s="16" t="s">
        <v>88</v>
      </c>
    </row>
    <row r="157" spans="1:57" s="2" customFormat="1">
      <c r="A157" s="28"/>
      <c r="B157" s="29"/>
      <c r="C157" s="28"/>
      <c r="D157" s="145" t="s">
        <v>189</v>
      </c>
      <c r="E157" s="28"/>
      <c r="F157" s="146" t="s">
        <v>229</v>
      </c>
      <c r="G157" s="28"/>
      <c r="H157" s="28"/>
      <c r="I157" s="28"/>
      <c r="J157" s="28"/>
      <c r="K157" s="28"/>
      <c r="L157" s="29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W157" s="28"/>
      <c r="AL157" s="16" t="s">
        <v>189</v>
      </c>
      <c r="AM157" s="16" t="s">
        <v>88</v>
      </c>
    </row>
    <row r="158" spans="1:57" s="13" customFormat="1">
      <c r="B158" s="147"/>
      <c r="D158" s="143" t="s">
        <v>191</v>
      </c>
      <c r="E158" s="148" t="s">
        <v>1</v>
      </c>
      <c r="F158" s="149" t="s">
        <v>230</v>
      </c>
      <c r="H158" s="150">
        <v>480.9</v>
      </c>
      <c r="L158" s="147"/>
      <c r="AL158" s="148" t="s">
        <v>191</v>
      </c>
      <c r="AM158" s="148" t="s">
        <v>88</v>
      </c>
      <c r="AN158" s="13" t="s">
        <v>88</v>
      </c>
      <c r="AO158" s="13" t="s">
        <v>33</v>
      </c>
      <c r="AP158" s="13" t="s">
        <v>86</v>
      </c>
      <c r="AQ158" s="148" t="s">
        <v>178</v>
      </c>
    </row>
    <row r="159" spans="1:57" s="2" customFormat="1" ht="24.2" customHeight="1">
      <c r="A159" s="28"/>
      <c r="B159" s="134"/>
      <c r="C159" s="135" t="s">
        <v>231</v>
      </c>
      <c r="D159" s="135" t="s">
        <v>180</v>
      </c>
      <c r="E159" s="136" t="s">
        <v>232</v>
      </c>
      <c r="F159" s="137" t="s">
        <v>233</v>
      </c>
      <c r="G159" s="138" t="s">
        <v>183</v>
      </c>
      <c r="H159" s="139">
        <v>8.3000000000000007</v>
      </c>
      <c r="I159" s="140"/>
      <c r="J159" s="140">
        <f>ROUND(I159*H159,2)</f>
        <v>0</v>
      </c>
      <c r="K159" s="137" t="s">
        <v>184</v>
      </c>
      <c r="L159" s="29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W159" s="28"/>
      <c r="AJ159" s="141" t="s">
        <v>185</v>
      </c>
      <c r="AL159" s="141" t="s">
        <v>180</v>
      </c>
      <c r="AM159" s="141" t="s">
        <v>88</v>
      </c>
      <c r="AQ159" s="16" t="s">
        <v>178</v>
      </c>
      <c r="AW159" s="142" t="e">
        <f>IF(#REF!="základní",J159,0)</f>
        <v>#REF!</v>
      </c>
      <c r="AX159" s="142" t="e">
        <f>IF(#REF!="snížená",J159,0)</f>
        <v>#REF!</v>
      </c>
      <c r="AY159" s="142" t="e">
        <f>IF(#REF!="zákl. přenesená",J159,0)</f>
        <v>#REF!</v>
      </c>
      <c r="AZ159" s="142" t="e">
        <f>IF(#REF!="sníž. přenesená",J159,0)</f>
        <v>#REF!</v>
      </c>
      <c r="BA159" s="142" t="e">
        <f>IF(#REF!="nulová",J159,0)</f>
        <v>#REF!</v>
      </c>
      <c r="BB159" s="16" t="s">
        <v>86</v>
      </c>
      <c r="BC159" s="142">
        <f>ROUND(I159*H159,2)</f>
        <v>0</v>
      </c>
      <c r="BD159" s="16" t="s">
        <v>185</v>
      </c>
      <c r="BE159" s="141" t="s">
        <v>234</v>
      </c>
    </row>
    <row r="160" spans="1:57" s="2" customFormat="1" ht="39">
      <c r="A160" s="28"/>
      <c r="B160" s="29"/>
      <c r="C160" s="28"/>
      <c r="D160" s="143" t="s">
        <v>187</v>
      </c>
      <c r="E160" s="28"/>
      <c r="F160" s="144" t="s">
        <v>235</v>
      </c>
      <c r="G160" s="28"/>
      <c r="H160" s="28"/>
      <c r="I160" s="28"/>
      <c r="J160" s="28"/>
      <c r="K160" s="28"/>
      <c r="L160" s="29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W160" s="28"/>
      <c r="AL160" s="16" t="s">
        <v>187</v>
      </c>
      <c r="AM160" s="16" t="s">
        <v>88</v>
      </c>
    </row>
    <row r="161" spans="1:57" s="2" customFormat="1">
      <c r="A161" s="28"/>
      <c r="B161" s="29"/>
      <c r="C161" s="28"/>
      <c r="D161" s="145" t="s">
        <v>189</v>
      </c>
      <c r="E161" s="28"/>
      <c r="F161" s="146" t="s">
        <v>236</v>
      </c>
      <c r="G161" s="28"/>
      <c r="H161" s="28"/>
      <c r="I161" s="28"/>
      <c r="J161" s="28"/>
      <c r="K161" s="28"/>
      <c r="L161" s="29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W161" s="28"/>
      <c r="AL161" s="16" t="s">
        <v>189</v>
      </c>
      <c r="AM161" s="16" t="s">
        <v>88</v>
      </c>
    </row>
    <row r="162" spans="1:57" s="13" customFormat="1">
      <c r="B162" s="147"/>
      <c r="D162" s="143" t="s">
        <v>191</v>
      </c>
      <c r="E162" s="148" t="s">
        <v>1</v>
      </c>
      <c r="F162" s="149" t="s">
        <v>237</v>
      </c>
      <c r="H162" s="150">
        <v>8.3000000000000007</v>
      </c>
      <c r="L162" s="147"/>
      <c r="AL162" s="148" t="s">
        <v>191</v>
      </c>
      <c r="AM162" s="148" t="s">
        <v>88</v>
      </c>
      <c r="AN162" s="13" t="s">
        <v>88</v>
      </c>
      <c r="AO162" s="13" t="s">
        <v>33</v>
      </c>
      <c r="AP162" s="13" t="s">
        <v>86</v>
      </c>
      <c r="AQ162" s="148" t="s">
        <v>178</v>
      </c>
    </row>
    <row r="163" spans="1:57" s="2" customFormat="1" ht="16.5" customHeight="1">
      <c r="A163" s="28"/>
      <c r="B163" s="134"/>
      <c r="C163" s="135" t="s">
        <v>238</v>
      </c>
      <c r="D163" s="135" t="s">
        <v>180</v>
      </c>
      <c r="E163" s="136" t="s">
        <v>239</v>
      </c>
      <c r="F163" s="137" t="s">
        <v>240</v>
      </c>
      <c r="G163" s="138" t="s">
        <v>241</v>
      </c>
      <c r="H163" s="139">
        <v>17.899999999999999</v>
      </c>
      <c r="I163" s="140"/>
      <c r="J163" s="140">
        <f>ROUND(I163*H163,2)</f>
        <v>0</v>
      </c>
      <c r="K163" s="137" t="s">
        <v>184</v>
      </c>
      <c r="L163" s="29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W163" s="28"/>
      <c r="AJ163" s="141" t="s">
        <v>185</v>
      </c>
      <c r="AL163" s="141" t="s">
        <v>180</v>
      </c>
      <c r="AM163" s="141" t="s">
        <v>88</v>
      </c>
      <c r="AQ163" s="16" t="s">
        <v>178</v>
      </c>
      <c r="AW163" s="142" t="e">
        <f>IF(#REF!="základní",J163,0)</f>
        <v>#REF!</v>
      </c>
      <c r="AX163" s="142" t="e">
        <f>IF(#REF!="snížená",J163,0)</f>
        <v>#REF!</v>
      </c>
      <c r="AY163" s="142" t="e">
        <f>IF(#REF!="zákl. přenesená",J163,0)</f>
        <v>#REF!</v>
      </c>
      <c r="AZ163" s="142" t="e">
        <f>IF(#REF!="sníž. přenesená",J163,0)</f>
        <v>#REF!</v>
      </c>
      <c r="BA163" s="142" t="e">
        <f>IF(#REF!="nulová",J163,0)</f>
        <v>#REF!</v>
      </c>
      <c r="BB163" s="16" t="s">
        <v>86</v>
      </c>
      <c r="BC163" s="142">
        <f>ROUND(I163*H163,2)</f>
        <v>0</v>
      </c>
      <c r="BD163" s="16" t="s">
        <v>185</v>
      </c>
      <c r="BE163" s="141" t="s">
        <v>242</v>
      </c>
    </row>
    <row r="164" spans="1:57" s="2" customFormat="1" ht="29.25">
      <c r="A164" s="28"/>
      <c r="B164" s="29"/>
      <c r="C164" s="28"/>
      <c r="D164" s="143" t="s">
        <v>187</v>
      </c>
      <c r="E164" s="28"/>
      <c r="F164" s="144" t="s">
        <v>243</v>
      </c>
      <c r="G164" s="28"/>
      <c r="H164" s="28"/>
      <c r="I164" s="28"/>
      <c r="J164" s="28"/>
      <c r="K164" s="28"/>
      <c r="L164" s="29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W164" s="28"/>
      <c r="AL164" s="16" t="s">
        <v>187</v>
      </c>
      <c r="AM164" s="16" t="s">
        <v>88</v>
      </c>
    </row>
    <row r="165" spans="1:57" s="2" customFormat="1">
      <c r="A165" s="28"/>
      <c r="B165" s="29"/>
      <c r="C165" s="28"/>
      <c r="D165" s="145" t="s">
        <v>189</v>
      </c>
      <c r="E165" s="28"/>
      <c r="F165" s="146" t="s">
        <v>244</v>
      </c>
      <c r="G165" s="28"/>
      <c r="H165" s="28"/>
      <c r="I165" s="28"/>
      <c r="J165" s="28"/>
      <c r="K165" s="28"/>
      <c r="L165" s="29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W165" s="28"/>
      <c r="AL165" s="16" t="s">
        <v>189</v>
      </c>
      <c r="AM165" s="16" t="s">
        <v>88</v>
      </c>
    </row>
    <row r="166" spans="1:57" s="13" customFormat="1">
      <c r="B166" s="147"/>
      <c r="D166" s="143" t="s">
        <v>191</v>
      </c>
      <c r="E166" s="148" t="s">
        <v>1</v>
      </c>
      <c r="F166" s="149" t="s">
        <v>245</v>
      </c>
      <c r="H166" s="150">
        <v>17.899999999999999</v>
      </c>
      <c r="L166" s="147"/>
      <c r="AL166" s="148" t="s">
        <v>191</v>
      </c>
      <c r="AM166" s="148" t="s">
        <v>88</v>
      </c>
      <c r="AN166" s="13" t="s">
        <v>88</v>
      </c>
      <c r="AO166" s="13" t="s">
        <v>33</v>
      </c>
      <c r="AP166" s="13" t="s">
        <v>86</v>
      </c>
      <c r="AQ166" s="148" t="s">
        <v>178</v>
      </c>
    </row>
    <row r="167" spans="1:57" s="2" customFormat="1" ht="16.5" customHeight="1">
      <c r="A167" s="28"/>
      <c r="B167" s="134"/>
      <c r="C167" s="135" t="s">
        <v>110</v>
      </c>
      <c r="D167" s="135" t="s">
        <v>180</v>
      </c>
      <c r="E167" s="136" t="s">
        <v>246</v>
      </c>
      <c r="F167" s="137" t="s">
        <v>247</v>
      </c>
      <c r="G167" s="138" t="s">
        <v>241</v>
      </c>
      <c r="H167" s="139">
        <v>41.8</v>
      </c>
      <c r="I167" s="140"/>
      <c r="J167" s="140">
        <f>ROUND(I167*H167,2)</f>
        <v>0</v>
      </c>
      <c r="K167" s="137" t="s">
        <v>184</v>
      </c>
      <c r="L167" s="29"/>
      <c r="M167" s="28"/>
      <c r="N167" s="28"/>
      <c r="O167" s="28"/>
      <c r="P167" s="28"/>
      <c r="Q167" s="28"/>
      <c r="R167" s="28"/>
      <c r="S167" s="28"/>
      <c r="T167" s="28"/>
      <c r="U167" s="28"/>
      <c r="V167" s="28"/>
      <c r="W167" s="28"/>
      <c r="AJ167" s="141" t="s">
        <v>185</v>
      </c>
      <c r="AL167" s="141" t="s">
        <v>180</v>
      </c>
      <c r="AM167" s="141" t="s">
        <v>88</v>
      </c>
      <c r="AQ167" s="16" t="s">
        <v>178</v>
      </c>
      <c r="AW167" s="142" t="e">
        <f>IF(#REF!="základní",J167,0)</f>
        <v>#REF!</v>
      </c>
      <c r="AX167" s="142" t="e">
        <f>IF(#REF!="snížená",J167,0)</f>
        <v>#REF!</v>
      </c>
      <c r="AY167" s="142" t="e">
        <f>IF(#REF!="zákl. přenesená",J167,0)</f>
        <v>#REF!</v>
      </c>
      <c r="AZ167" s="142" t="e">
        <f>IF(#REF!="sníž. přenesená",J167,0)</f>
        <v>#REF!</v>
      </c>
      <c r="BA167" s="142" t="e">
        <f>IF(#REF!="nulová",J167,0)</f>
        <v>#REF!</v>
      </c>
      <c r="BB167" s="16" t="s">
        <v>86</v>
      </c>
      <c r="BC167" s="142">
        <f>ROUND(I167*H167,2)</f>
        <v>0</v>
      </c>
      <c r="BD167" s="16" t="s">
        <v>185</v>
      </c>
      <c r="BE167" s="141" t="s">
        <v>248</v>
      </c>
    </row>
    <row r="168" spans="1:57" s="2" customFormat="1" ht="29.25">
      <c r="A168" s="28"/>
      <c r="B168" s="29"/>
      <c r="C168" s="28"/>
      <c r="D168" s="143" t="s">
        <v>187</v>
      </c>
      <c r="E168" s="28"/>
      <c r="F168" s="144" t="s">
        <v>249</v>
      </c>
      <c r="G168" s="28"/>
      <c r="H168" s="28"/>
      <c r="I168" s="28"/>
      <c r="J168" s="28"/>
      <c r="K168" s="28"/>
      <c r="L168" s="29"/>
      <c r="M168" s="28"/>
      <c r="N168" s="28"/>
      <c r="O168" s="28"/>
      <c r="P168" s="28"/>
      <c r="Q168" s="28"/>
      <c r="R168" s="28"/>
      <c r="S168" s="28"/>
      <c r="T168" s="28"/>
      <c r="U168" s="28"/>
      <c r="V168" s="28"/>
      <c r="W168" s="28"/>
      <c r="AL168" s="16" t="s">
        <v>187</v>
      </c>
      <c r="AM168" s="16" t="s">
        <v>88</v>
      </c>
    </row>
    <row r="169" spans="1:57" s="2" customFormat="1">
      <c r="A169" s="28"/>
      <c r="B169" s="29"/>
      <c r="C169" s="28"/>
      <c r="D169" s="145" t="s">
        <v>189</v>
      </c>
      <c r="E169" s="28"/>
      <c r="F169" s="146" t="s">
        <v>250</v>
      </c>
      <c r="G169" s="28"/>
      <c r="H169" s="28"/>
      <c r="I169" s="28"/>
      <c r="J169" s="28"/>
      <c r="K169" s="28"/>
      <c r="L169" s="29"/>
      <c r="M169" s="28"/>
      <c r="N169" s="28"/>
      <c r="O169" s="28"/>
      <c r="P169" s="28"/>
      <c r="Q169" s="28"/>
      <c r="R169" s="28"/>
      <c r="S169" s="28"/>
      <c r="T169" s="28"/>
      <c r="U169" s="28"/>
      <c r="V169" s="28"/>
      <c r="W169" s="28"/>
      <c r="AL169" s="16" t="s">
        <v>189</v>
      </c>
      <c r="AM169" s="16" t="s">
        <v>88</v>
      </c>
    </row>
    <row r="170" spans="1:57" s="13" customFormat="1">
      <c r="B170" s="147"/>
      <c r="D170" s="143" t="s">
        <v>191</v>
      </c>
      <c r="E170" s="148" t="s">
        <v>251</v>
      </c>
      <c r="F170" s="149" t="s">
        <v>252</v>
      </c>
      <c r="H170" s="150">
        <v>41.8</v>
      </c>
      <c r="L170" s="147"/>
      <c r="AL170" s="148" t="s">
        <v>191</v>
      </c>
      <c r="AM170" s="148" t="s">
        <v>88</v>
      </c>
      <c r="AN170" s="13" t="s">
        <v>88</v>
      </c>
      <c r="AO170" s="13" t="s">
        <v>33</v>
      </c>
      <c r="AP170" s="13" t="s">
        <v>86</v>
      </c>
      <c r="AQ170" s="148" t="s">
        <v>178</v>
      </c>
    </row>
    <row r="171" spans="1:57" s="2" customFormat="1" ht="16.5" customHeight="1">
      <c r="A171" s="28"/>
      <c r="B171" s="134"/>
      <c r="C171" s="135" t="s">
        <v>253</v>
      </c>
      <c r="D171" s="135" t="s">
        <v>180</v>
      </c>
      <c r="E171" s="136" t="s">
        <v>254</v>
      </c>
      <c r="F171" s="137" t="s">
        <v>255</v>
      </c>
      <c r="G171" s="138" t="s">
        <v>241</v>
      </c>
      <c r="H171" s="139">
        <v>127.9</v>
      </c>
      <c r="I171" s="140"/>
      <c r="J171" s="140">
        <f>ROUND(I171*H171,2)</f>
        <v>0</v>
      </c>
      <c r="K171" s="137" t="s">
        <v>184</v>
      </c>
      <c r="L171" s="29"/>
      <c r="M171" s="28"/>
      <c r="N171" s="28"/>
      <c r="O171" s="28"/>
      <c r="P171" s="28"/>
      <c r="Q171" s="28"/>
      <c r="R171" s="28"/>
      <c r="S171" s="28"/>
      <c r="T171" s="28"/>
      <c r="U171" s="28"/>
      <c r="V171" s="28"/>
      <c r="W171" s="28"/>
      <c r="AJ171" s="141" t="s">
        <v>185</v>
      </c>
      <c r="AL171" s="141" t="s">
        <v>180</v>
      </c>
      <c r="AM171" s="141" t="s">
        <v>88</v>
      </c>
      <c r="AQ171" s="16" t="s">
        <v>178</v>
      </c>
      <c r="AW171" s="142" t="e">
        <f>IF(#REF!="základní",J171,0)</f>
        <v>#REF!</v>
      </c>
      <c r="AX171" s="142" t="e">
        <f>IF(#REF!="snížená",J171,0)</f>
        <v>#REF!</v>
      </c>
      <c r="AY171" s="142" t="e">
        <f>IF(#REF!="zákl. přenesená",J171,0)</f>
        <v>#REF!</v>
      </c>
      <c r="AZ171" s="142" t="e">
        <f>IF(#REF!="sníž. přenesená",J171,0)</f>
        <v>#REF!</v>
      </c>
      <c r="BA171" s="142" t="e">
        <f>IF(#REF!="nulová",J171,0)</f>
        <v>#REF!</v>
      </c>
      <c r="BB171" s="16" t="s">
        <v>86</v>
      </c>
      <c r="BC171" s="142">
        <f>ROUND(I171*H171,2)</f>
        <v>0</v>
      </c>
      <c r="BD171" s="16" t="s">
        <v>185</v>
      </c>
      <c r="BE171" s="141" t="s">
        <v>256</v>
      </c>
    </row>
    <row r="172" spans="1:57" s="2" customFormat="1" ht="29.25">
      <c r="A172" s="28"/>
      <c r="B172" s="29"/>
      <c r="C172" s="28"/>
      <c r="D172" s="143" t="s">
        <v>187</v>
      </c>
      <c r="E172" s="28"/>
      <c r="F172" s="144" t="s">
        <v>257</v>
      </c>
      <c r="G172" s="28"/>
      <c r="H172" s="28"/>
      <c r="I172" s="28"/>
      <c r="J172" s="28"/>
      <c r="K172" s="28"/>
      <c r="L172" s="29"/>
      <c r="M172" s="28"/>
      <c r="N172" s="28"/>
      <c r="O172" s="28"/>
      <c r="P172" s="28"/>
      <c r="Q172" s="28"/>
      <c r="R172" s="28"/>
      <c r="S172" s="28"/>
      <c r="T172" s="28"/>
      <c r="U172" s="28"/>
      <c r="V172" s="28"/>
      <c r="W172" s="28"/>
      <c r="AL172" s="16" t="s">
        <v>187</v>
      </c>
      <c r="AM172" s="16" t="s">
        <v>88</v>
      </c>
    </row>
    <row r="173" spans="1:57" s="2" customFormat="1">
      <c r="A173" s="28"/>
      <c r="B173" s="29"/>
      <c r="C173" s="28"/>
      <c r="D173" s="145" t="s">
        <v>189</v>
      </c>
      <c r="E173" s="28"/>
      <c r="F173" s="146" t="s">
        <v>258</v>
      </c>
      <c r="G173" s="28"/>
      <c r="H173" s="28"/>
      <c r="I173" s="28"/>
      <c r="J173" s="28"/>
      <c r="K173" s="28"/>
      <c r="L173" s="29"/>
      <c r="M173" s="28"/>
      <c r="N173" s="28"/>
      <c r="O173" s="28"/>
      <c r="P173" s="28"/>
      <c r="Q173" s="28"/>
      <c r="R173" s="28"/>
      <c r="S173" s="28"/>
      <c r="T173" s="28"/>
      <c r="U173" s="28"/>
      <c r="V173" s="28"/>
      <c r="W173" s="28"/>
      <c r="AL173" s="16" t="s">
        <v>189</v>
      </c>
      <c r="AM173" s="16" t="s">
        <v>88</v>
      </c>
    </row>
    <row r="174" spans="1:57" s="13" customFormat="1">
      <c r="B174" s="147"/>
      <c r="D174" s="143" t="s">
        <v>191</v>
      </c>
      <c r="E174" s="148" t="s">
        <v>1</v>
      </c>
      <c r="F174" s="149" t="s">
        <v>259</v>
      </c>
      <c r="H174" s="150">
        <v>127.9</v>
      </c>
      <c r="L174" s="147"/>
      <c r="AL174" s="148" t="s">
        <v>191</v>
      </c>
      <c r="AM174" s="148" t="s">
        <v>88</v>
      </c>
      <c r="AN174" s="13" t="s">
        <v>88</v>
      </c>
      <c r="AO174" s="13" t="s">
        <v>33</v>
      </c>
      <c r="AP174" s="13" t="s">
        <v>86</v>
      </c>
      <c r="AQ174" s="148" t="s">
        <v>178</v>
      </c>
    </row>
    <row r="175" spans="1:57" s="2" customFormat="1" ht="33" customHeight="1">
      <c r="A175" s="28"/>
      <c r="B175" s="134"/>
      <c r="C175" s="135" t="s">
        <v>260</v>
      </c>
      <c r="D175" s="135" t="s">
        <v>180</v>
      </c>
      <c r="E175" s="136" t="s">
        <v>261</v>
      </c>
      <c r="F175" s="137" t="s">
        <v>262</v>
      </c>
      <c r="G175" s="138" t="s">
        <v>263</v>
      </c>
      <c r="H175" s="139">
        <v>24.98</v>
      </c>
      <c r="I175" s="140"/>
      <c r="J175" s="140">
        <f>ROUND(I175*H175,2)</f>
        <v>0</v>
      </c>
      <c r="K175" s="137" t="s">
        <v>184</v>
      </c>
      <c r="L175" s="29"/>
      <c r="M175" s="28"/>
      <c r="N175" s="28"/>
      <c r="O175" s="28"/>
      <c r="P175" s="28"/>
      <c r="Q175" s="28"/>
      <c r="R175" s="28"/>
      <c r="S175" s="28"/>
      <c r="T175" s="28"/>
      <c r="U175" s="28"/>
      <c r="V175" s="28"/>
      <c r="W175" s="28"/>
      <c r="AJ175" s="141" t="s">
        <v>185</v>
      </c>
      <c r="AL175" s="141" t="s">
        <v>180</v>
      </c>
      <c r="AM175" s="141" t="s">
        <v>88</v>
      </c>
      <c r="AQ175" s="16" t="s">
        <v>178</v>
      </c>
      <c r="AW175" s="142" t="e">
        <f>IF(#REF!="základní",J175,0)</f>
        <v>#REF!</v>
      </c>
      <c r="AX175" s="142" t="e">
        <f>IF(#REF!="snížená",J175,0)</f>
        <v>#REF!</v>
      </c>
      <c r="AY175" s="142" t="e">
        <f>IF(#REF!="zákl. přenesená",J175,0)</f>
        <v>#REF!</v>
      </c>
      <c r="AZ175" s="142" t="e">
        <f>IF(#REF!="sníž. přenesená",J175,0)</f>
        <v>#REF!</v>
      </c>
      <c r="BA175" s="142" t="e">
        <f>IF(#REF!="nulová",J175,0)</f>
        <v>#REF!</v>
      </c>
      <c r="BB175" s="16" t="s">
        <v>86</v>
      </c>
      <c r="BC175" s="142">
        <f>ROUND(I175*H175,2)</f>
        <v>0</v>
      </c>
      <c r="BD175" s="16" t="s">
        <v>185</v>
      </c>
      <c r="BE175" s="141" t="s">
        <v>264</v>
      </c>
    </row>
    <row r="176" spans="1:57" s="2" customFormat="1" ht="29.25">
      <c r="A176" s="28"/>
      <c r="B176" s="29"/>
      <c r="C176" s="28"/>
      <c r="D176" s="143" t="s">
        <v>187</v>
      </c>
      <c r="E176" s="28"/>
      <c r="F176" s="144" t="s">
        <v>265</v>
      </c>
      <c r="G176" s="28"/>
      <c r="H176" s="28"/>
      <c r="I176" s="28"/>
      <c r="J176" s="28"/>
      <c r="K176" s="28"/>
      <c r="L176" s="29"/>
      <c r="M176" s="28"/>
      <c r="N176" s="28"/>
      <c r="O176" s="28"/>
      <c r="P176" s="28"/>
      <c r="Q176" s="28"/>
      <c r="R176" s="28"/>
      <c r="S176" s="28"/>
      <c r="T176" s="28"/>
      <c r="U176" s="28"/>
      <c r="V176" s="28"/>
      <c r="W176" s="28"/>
      <c r="AL176" s="16" t="s">
        <v>187</v>
      </c>
      <c r="AM176" s="16" t="s">
        <v>88</v>
      </c>
    </row>
    <row r="177" spans="1:57" s="2" customFormat="1">
      <c r="A177" s="28"/>
      <c r="B177" s="29"/>
      <c r="C177" s="28"/>
      <c r="D177" s="145" t="s">
        <v>189</v>
      </c>
      <c r="E177" s="28"/>
      <c r="F177" s="146" t="s">
        <v>266</v>
      </c>
      <c r="G177" s="28"/>
      <c r="H177" s="28"/>
      <c r="I177" s="28"/>
      <c r="J177" s="28"/>
      <c r="K177" s="28"/>
      <c r="L177" s="29"/>
      <c r="M177" s="28"/>
      <c r="N177" s="28"/>
      <c r="O177" s="28"/>
      <c r="P177" s="28"/>
      <c r="Q177" s="28"/>
      <c r="R177" s="28"/>
      <c r="S177" s="28"/>
      <c r="T177" s="28"/>
      <c r="U177" s="28"/>
      <c r="V177" s="28"/>
      <c r="W177" s="28"/>
      <c r="AL177" s="16" t="s">
        <v>189</v>
      </c>
      <c r="AM177" s="16" t="s">
        <v>88</v>
      </c>
    </row>
    <row r="178" spans="1:57" s="13" customFormat="1">
      <c r="B178" s="147"/>
      <c r="D178" s="143" t="s">
        <v>191</v>
      </c>
      <c r="E178" s="148" t="s">
        <v>137</v>
      </c>
      <c r="F178" s="149" t="s">
        <v>267</v>
      </c>
      <c r="H178" s="150">
        <v>24.98</v>
      </c>
      <c r="L178" s="147"/>
      <c r="AL178" s="148" t="s">
        <v>191</v>
      </c>
      <c r="AM178" s="148" t="s">
        <v>88</v>
      </c>
      <c r="AN178" s="13" t="s">
        <v>88</v>
      </c>
      <c r="AO178" s="13" t="s">
        <v>33</v>
      </c>
      <c r="AP178" s="13" t="s">
        <v>86</v>
      </c>
      <c r="AQ178" s="148" t="s">
        <v>178</v>
      </c>
    </row>
    <row r="179" spans="1:57" s="2" customFormat="1" ht="33" customHeight="1">
      <c r="A179" s="28"/>
      <c r="B179" s="134"/>
      <c r="C179" s="135" t="s">
        <v>268</v>
      </c>
      <c r="D179" s="135" t="s">
        <v>180</v>
      </c>
      <c r="E179" s="136" t="s">
        <v>269</v>
      </c>
      <c r="F179" s="137" t="s">
        <v>270</v>
      </c>
      <c r="G179" s="138" t="s">
        <v>263</v>
      </c>
      <c r="H179" s="139">
        <v>103.04</v>
      </c>
      <c r="I179" s="140"/>
      <c r="J179" s="140">
        <f>ROUND(I179*H179,2)</f>
        <v>0</v>
      </c>
      <c r="K179" s="137" t="s">
        <v>184</v>
      </c>
      <c r="L179" s="29"/>
      <c r="M179" s="28"/>
      <c r="N179" s="28"/>
      <c r="O179" s="28"/>
      <c r="P179" s="28"/>
      <c r="Q179" s="28"/>
      <c r="R179" s="28"/>
      <c r="S179" s="28"/>
      <c r="T179" s="28"/>
      <c r="U179" s="28"/>
      <c r="V179" s="28"/>
      <c r="W179" s="28"/>
      <c r="AJ179" s="141" t="s">
        <v>185</v>
      </c>
      <c r="AL179" s="141" t="s">
        <v>180</v>
      </c>
      <c r="AM179" s="141" t="s">
        <v>88</v>
      </c>
      <c r="AQ179" s="16" t="s">
        <v>178</v>
      </c>
      <c r="AW179" s="142" t="e">
        <f>IF(#REF!="základní",J179,0)</f>
        <v>#REF!</v>
      </c>
      <c r="AX179" s="142" t="e">
        <f>IF(#REF!="snížená",J179,0)</f>
        <v>#REF!</v>
      </c>
      <c r="AY179" s="142" t="e">
        <f>IF(#REF!="zákl. přenesená",J179,0)</f>
        <v>#REF!</v>
      </c>
      <c r="AZ179" s="142" t="e">
        <f>IF(#REF!="sníž. přenesená",J179,0)</f>
        <v>#REF!</v>
      </c>
      <c r="BA179" s="142" t="e">
        <f>IF(#REF!="nulová",J179,0)</f>
        <v>#REF!</v>
      </c>
      <c r="BB179" s="16" t="s">
        <v>86</v>
      </c>
      <c r="BC179" s="142">
        <f>ROUND(I179*H179,2)</f>
        <v>0</v>
      </c>
      <c r="BD179" s="16" t="s">
        <v>185</v>
      </c>
      <c r="BE179" s="141" t="s">
        <v>271</v>
      </c>
    </row>
    <row r="180" spans="1:57" s="2" customFormat="1" ht="29.25">
      <c r="A180" s="28"/>
      <c r="B180" s="29"/>
      <c r="C180" s="28"/>
      <c r="D180" s="143" t="s">
        <v>187</v>
      </c>
      <c r="E180" s="28"/>
      <c r="F180" s="144" t="s">
        <v>272</v>
      </c>
      <c r="G180" s="28"/>
      <c r="H180" s="28"/>
      <c r="I180" s="28"/>
      <c r="J180" s="28"/>
      <c r="K180" s="28"/>
      <c r="L180" s="29"/>
      <c r="M180" s="28"/>
      <c r="N180" s="28"/>
      <c r="O180" s="28"/>
      <c r="P180" s="28"/>
      <c r="Q180" s="28"/>
      <c r="R180" s="28"/>
      <c r="S180" s="28"/>
      <c r="T180" s="28"/>
      <c r="U180" s="28"/>
      <c r="V180" s="28"/>
      <c r="W180" s="28"/>
      <c r="AL180" s="16" t="s">
        <v>187</v>
      </c>
      <c r="AM180" s="16" t="s">
        <v>88</v>
      </c>
    </row>
    <row r="181" spans="1:57" s="2" customFormat="1">
      <c r="A181" s="28"/>
      <c r="B181" s="29"/>
      <c r="C181" s="28"/>
      <c r="D181" s="145" t="s">
        <v>189</v>
      </c>
      <c r="E181" s="28"/>
      <c r="F181" s="146" t="s">
        <v>273</v>
      </c>
      <c r="G181" s="28"/>
      <c r="H181" s="28"/>
      <c r="I181" s="28"/>
      <c r="J181" s="28"/>
      <c r="K181" s="28"/>
      <c r="L181" s="29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AL181" s="16" t="s">
        <v>189</v>
      </c>
      <c r="AM181" s="16" t="s">
        <v>88</v>
      </c>
    </row>
    <row r="182" spans="1:57" s="13" customFormat="1">
      <c r="B182" s="147"/>
      <c r="D182" s="143" t="s">
        <v>191</v>
      </c>
      <c r="E182" s="148" t="s">
        <v>1</v>
      </c>
      <c r="F182" s="149" t="s">
        <v>133</v>
      </c>
      <c r="H182" s="150">
        <v>103.04</v>
      </c>
      <c r="L182" s="147"/>
      <c r="AL182" s="148" t="s">
        <v>191</v>
      </c>
      <c r="AM182" s="148" t="s">
        <v>88</v>
      </c>
      <c r="AN182" s="13" t="s">
        <v>88</v>
      </c>
      <c r="AO182" s="13" t="s">
        <v>33</v>
      </c>
      <c r="AP182" s="13" t="s">
        <v>86</v>
      </c>
      <c r="AQ182" s="148" t="s">
        <v>178</v>
      </c>
    </row>
    <row r="183" spans="1:57" s="178" customFormat="1" ht="37.9" customHeight="1">
      <c r="A183" s="175"/>
      <c r="B183" s="176"/>
      <c r="C183" s="170" t="s">
        <v>274</v>
      </c>
      <c r="D183" s="170" t="s">
        <v>180</v>
      </c>
      <c r="E183" s="171" t="s">
        <v>275</v>
      </c>
      <c r="F183" s="165" t="s">
        <v>276</v>
      </c>
      <c r="G183" s="172" t="s">
        <v>263</v>
      </c>
      <c r="H183" s="173">
        <v>261.38499999999999</v>
      </c>
      <c r="I183" s="174"/>
      <c r="J183" s="174">
        <f>ROUND(I183*H183,2)</f>
        <v>0</v>
      </c>
      <c r="K183" s="165" t="s">
        <v>184</v>
      </c>
      <c r="L183" s="177"/>
      <c r="M183" s="175"/>
      <c r="N183" s="175"/>
      <c r="O183" s="175"/>
      <c r="P183" s="175"/>
      <c r="Q183" s="175"/>
      <c r="R183" s="175"/>
      <c r="S183" s="175"/>
      <c r="T183" s="175"/>
      <c r="U183" s="175"/>
      <c r="V183" s="175"/>
      <c r="W183" s="175"/>
      <c r="AJ183" s="179" t="s">
        <v>185</v>
      </c>
      <c r="AL183" s="179" t="s">
        <v>180</v>
      </c>
      <c r="AM183" s="179" t="s">
        <v>88</v>
      </c>
      <c r="AQ183" s="180" t="s">
        <v>178</v>
      </c>
      <c r="AW183" s="181" t="e">
        <f>IF(#REF!="základní",J183,0)</f>
        <v>#REF!</v>
      </c>
      <c r="AX183" s="181" t="e">
        <f>IF(#REF!="snížená",J183,0)</f>
        <v>#REF!</v>
      </c>
      <c r="AY183" s="181" t="e">
        <f>IF(#REF!="zákl. přenesená",J183,0)</f>
        <v>#REF!</v>
      </c>
      <c r="AZ183" s="181" t="e">
        <f>IF(#REF!="sníž. přenesená",J183,0)</f>
        <v>#REF!</v>
      </c>
      <c r="BA183" s="181" t="e">
        <f>IF(#REF!="nulová",J183,0)</f>
        <v>#REF!</v>
      </c>
      <c r="BB183" s="180" t="s">
        <v>86</v>
      </c>
      <c r="BC183" s="181">
        <f>ROUND(I183*H183,2)</f>
        <v>0</v>
      </c>
      <c r="BD183" s="180" t="s">
        <v>185</v>
      </c>
      <c r="BE183" s="179" t="s">
        <v>277</v>
      </c>
    </row>
    <row r="184" spans="1:57" s="2" customFormat="1" ht="19.5">
      <c r="A184" s="28"/>
      <c r="B184" s="29"/>
      <c r="C184" s="28"/>
      <c r="D184" s="143" t="s">
        <v>187</v>
      </c>
      <c r="E184" s="28"/>
      <c r="F184" s="144" t="s">
        <v>278</v>
      </c>
      <c r="G184" s="28"/>
      <c r="H184" s="28"/>
      <c r="I184" s="28"/>
      <c r="J184" s="28"/>
      <c r="K184" s="28"/>
      <c r="L184" s="29"/>
      <c r="M184" s="28"/>
      <c r="N184" s="28"/>
      <c r="O184" s="28"/>
      <c r="P184" s="28"/>
      <c r="Q184" s="28"/>
      <c r="R184" s="28"/>
      <c r="S184" s="28"/>
      <c r="T184" s="28"/>
      <c r="U184" s="28"/>
      <c r="V184" s="28"/>
      <c r="W184" s="28"/>
      <c r="AL184" s="16" t="s">
        <v>187</v>
      </c>
      <c r="AM184" s="16" t="s">
        <v>88</v>
      </c>
    </row>
    <row r="185" spans="1:57" s="2" customFormat="1">
      <c r="A185" s="28"/>
      <c r="B185" s="29"/>
      <c r="C185" s="28"/>
      <c r="D185" s="145" t="s">
        <v>189</v>
      </c>
      <c r="E185" s="28"/>
      <c r="F185" s="146" t="s">
        <v>279</v>
      </c>
      <c r="G185" s="28"/>
      <c r="H185" s="28"/>
      <c r="I185" s="28"/>
      <c r="J185" s="28"/>
      <c r="K185" s="28"/>
      <c r="L185" s="29"/>
      <c r="M185" s="28"/>
      <c r="N185" s="28"/>
      <c r="O185" s="28"/>
      <c r="P185" s="28"/>
      <c r="Q185" s="28"/>
      <c r="R185" s="28"/>
      <c r="S185" s="28"/>
      <c r="T185" s="28"/>
      <c r="U185" s="28"/>
      <c r="V185" s="28"/>
      <c r="W185" s="28"/>
      <c r="AL185" s="16" t="s">
        <v>189</v>
      </c>
      <c r="AM185" s="16" t="s">
        <v>88</v>
      </c>
    </row>
    <row r="186" spans="1:57" s="13" customFormat="1">
      <c r="B186" s="147"/>
      <c r="D186" s="143" t="s">
        <v>191</v>
      </c>
      <c r="E186" s="148" t="s">
        <v>111</v>
      </c>
      <c r="F186" s="149" t="s">
        <v>871</v>
      </c>
      <c r="H186" s="150">
        <v>261.38499999999999</v>
      </c>
      <c r="L186" s="147"/>
      <c r="AL186" s="148" t="s">
        <v>191</v>
      </c>
      <c r="AM186" s="148" t="s">
        <v>88</v>
      </c>
      <c r="AN186" s="13" t="s">
        <v>88</v>
      </c>
      <c r="AO186" s="13" t="s">
        <v>33</v>
      </c>
      <c r="AP186" s="13" t="s">
        <v>86</v>
      </c>
      <c r="AQ186" s="148" t="s">
        <v>178</v>
      </c>
    </row>
    <row r="187" spans="1:57" s="2" customFormat="1" ht="24.2" customHeight="1">
      <c r="A187" s="28"/>
      <c r="B187" s="134"/>
      <c r="C187" s="135" t="s">
        <v>8</v>
      </c>
      <c r="D187" s="135" t="s">
        <v>180</v>
      </c>
      <c r="E187" s="136" t="s">
        <v>280</v>
      </c>
      <c r="F187" s="137" t="s">
        <v>281</v>
      </c>
      <c r="G187" s="138" t="s">
        <v>263</v>
      </c>
      <c r="H187" s="139">
        <v>80.5</v>
      </c>
      <c r="I187" s="140"/>
      <c r="J187" s="140">
        <f>ROUND(I187*H187,2)</f>
        <v>0</v>
      </c>
      <c r="K187" s="137" t="s">
        <v>184</v>
      </c>
      <c r="L187" s="29"/>
      <c r="M187" s="28"/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AJ187" s="141" t="s">
        <v>185</v>
      </c>
      <c r="AL187" s="141" t="s">
        <v>180</v>
      </c>
      <c r="AM187" s="141" t="s">
        <v>88</v>
      </c>
      <c r="AQ187" s="16" t="s">
        <v>178</v>
      </c>
      <c r="AW187" s="142" t="e">
        <f>IF(#REF!="základní",J187,0)</f>
        <v>#REF!</v>
      </c>
      <c r="AX187" s="142" t="e">
        <f>IF(#REF!="snížená",J187,0)</f>
        <v>#REF!</v>
      </c>
      <c r="AY187" s="142" t="e">
        <f>IF(#REF!="zákl. přenesená",J187,0)</f>
        <v>#REF!</v>
      </c>
      <c r="AZ187" s="142" t="e">
        <f>IF(#REF!="sníž. přenesená",J187,0)</f>
        <v>#REF!</v>
      </c>
      <c r="BA187" s="142" t="e">
        <f>IF(#REF!="nulová",J187,0)</f>
        <v>#REF!</v>
      </c>
      <c r="BB187" s="16" t="s">
        <v>86</v>
      </c>
      <c r="BC187" s="142">
        <f>ROUND(I187*H187,2)</f>
        <v>0</v>
      </c>
      <c r="BD187" s="16" t="s">
        <v>185</v>
      </c>
      <c r="BE187" s="141" t="s">
        <v>282</v>
      </c>
    </row>
    <row r="188" spans="1:57" s="2" customFormat="1" ht="19.5">
      <c r="A188" s="28"/>
      <c r="B188" s="29"/>
      <c r="C188" s="28"/>
      <c r="D188" s="143" t="s">
        <v>187</v>
      </c>
      <c r="E188" s="28"/>
      <c r="F188" s="144" t="s">
        <v>283</v>
      </c>
      <c r="G188" s="28"/>
      <c r="H188" s="28"/>
      <c r="I188" s="28"/>
      <c r="J188" s="28"/>
      <c r="K188" s="28"/>
      <c r="L188" s="29"/>
      <c r="M188" s="28"/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AL188" s="16" t="s">
        <v>187</v>
      </c>
      <c r="AM188" s="16" t="s">
        <v>88</v>
      </c>
    </row>
    <row r="189" spans="1:57" s="2" customFormat="1">
      <c r="A189" s="28"/>
      <c r="B189" s="29"/>
      <c r="C189" s="28"/>
      <c r="D189" s="145" t="s">
        <v>189</v>
      </c>
      <c r="E189" s="28"/>
      <c r="F189" s="146" t="s">
        <v>284</v>
      </c>
      <c r="G189" s="28"/>
      <c r="H189" s="28"/>
      <c r="I189" s="28"/>
      <c r="J189" s="28"/>
      <c r="K189" s="28"/>
      <c r="L189" s="29"/>
      <c r="M189" s="28"/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AL189" s="16" t="s">
        <v>189</v>
      </c>
      <c r="AM189" s="16" t="s">
        <v>88</v>
      </c>
    </row>
    <row r="190" spans="1:57" s="13" customFormat="1">
      <c r="B190" s="147"/>
      <c r="D190" s="143" t="s">
        <v>191</v>
      </c>
      <c r="E190" s="148" t="s">
        <v>285</v>
      </c>
      <c r="F190" s="149" t="s">
        <v>286</v>
      </c>
      <c r="H190" s="150">
        <v>80.5</v>
      </c>
      <c r="L190" s="147"/>
      <c r="AL190" s="148" t="s">
        <v>191</v>
      </c>
      <c r="AM190" s="148" t="s">
        <v>88</v>
      </c>
      <c r="AN190" s="13" t="s">
        <v>88</v>
      </c>
      <c r="AO190" s="13" t="s">
        <v>33</v>
      </c>
      <c r="AP190" s="13" t="s">
        <v>86</v>
      </c>
      <c r="AQ190" s="148" t="s">
        <v>178</v>
      </c>
    </row>
    <row r="191" spans="1:57" s="178" customFormat="1" ht="24.2" customHeight="1">
      <c r="A191" s="175"/>
      <c r="B191" s="176"/>
      <c r="C191" s="170" t="s">
        <v>287</v>
      </c>
      <c r="D191" s="170" t="s">
        <v>180</v>
      </c>
      <c r="E191" s="171" t="s">
        <v>288</v>
      </c>
      <c r="F191" s="165" t="s">
        <v>289</v>
      </c>
      <c r="G191" s="172" t="s">
        <v>263</v>
      </c>
      <c r="H191" s="173">
        <v>35.061</v>
      </c>
      <c r="I191" s="174"/>
      <c r="J191" s="174">
        <f>ROUND(I191*H191,2)</f>
        <v>0</v>
      </c>
      <c r="K191" s="165" t="s">
        <v>184</v>
      </c>
      <c r="L191" s="177"/>
      <c r="M191" s="175"/>
      <c r="N191" s="175"/>
      <c r="O191" s="175"/>
      <c r="P191" s="175"/>
      <c r="Q191" s="175"/>
      <c r="R191" s="175"/>
      <c r="S191" s="175"/>
      <c r="T191" s="175"/>
      <c r="U191" s="175"/>
      <c r="V191" s="175"/>
      <c r="W191" s="175"/>
      <c r="AJ191" s="179" t="s">
        <v>185</v>
      </c>
      <c r="AL191" s="179" t="s">
        <v>180</v>
      </c>
      <c r="AM191" s="179" t="s">
        <v>88</v>
      </c>
      <c r="AQ191" s="180" t="s">
        <v>178</v>
      </c>
      <c r="AW191" s="181" t="e">
        <f>IF(#REF!="základní",J191,0)</f>
        <v>#REF!</v>
      </c>
      <c r="AX191" s="181" t="e">
        <f>IF(#REF!="snížená",J191,0)</f>
        <v>#REF!</v>
      </c>
      <c r="AY191" s="181" t="e">
        <f>IF(#REF!="zákl. přenesená",J191,0)</f>
        <v>#REF!</v>
      </c>
      <c r="AZ191" s="181" t="e">
        <f>IF(#REF!="sníž. přenesená",J191,0)</f>
        <v>#REF!</v>
      </c>
      <c r="BA191" s="181" t="e">
        <f>IF(#REF!="nulová",J191,0)</f>
        <v>#REF!</v>
      </c>
      <c r="BB191" s="180" t="s">
        <v>86</v>
      </c>
      <c r="BC191" s="181">
        <f>ROUND(I191*H191,2)</f>
        <v>0</v>
      </c>
      <c r="BD191" s="180" t="s">
        <v>185</v>
      </c>
      <c r="BE191" s="179" t="s">
        <v>290</v>
      </c>
    </row>
    <row r="192" spans="1:57" s="2" customFormat="1" ht="29.25">
      <c r="A192" s="28"/>
      <c r="B192" s="29"/>
      <c r="C192" s="28"/>
      <c r="D192" s="143" t="s">
        <v>187</v>
      </c>
      <c r="E192" s="28"/>
      <c r="F192" s="144" t="s">
        <v>291</v>
      </c>
      <c r="G192" s="28"/>
      <c r="H192" s="28"/>
      <c r="I192" s="28"/>
      <c r="J192" s="28"/>
      <c r="K192" s="28"/>
      <c r="L192" s="29"/>
      <c r="M192" s="28"/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AL192" s="16" t="s">
        <v>187</v>
      </c>
      <c r="AM192" s="16" t="s">
        <v>88</v>
      </c>
    </row>
    <row r="193" spans="1:57" s="2" customFormat="1">
      <c r="A193" s="28"/>
      <c r="B193" s="29"/>
      <c r="C193" s="28"/>
      <c r="D193" s="145" t="s">
        <v>189</v>
      </c>
      <c r="E193" s="28"/>
      <c r="F193" s="146" t="s">
        <v>292</v>
      </c>
      <c r="G193" s="28"/>
      <c r="H193" s="28"/>
      <c r="I193" s="28"/>
      <c r="J193" s="28"/>
      <c r="K193" s="28"/>
      <c r="L193" s="29"/>
      <c r="M193" s="28"/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AL193" s="16" t="s">
        <v>189</v>
      </c>
      <c r="AM193" s="16" t="s">
        <v>88</v>
      </c>
    </row>
    <row r="194" spans="1:57" s="13" customFormat="1">
      <c r="B194" s="147"/>
      <c r="D194" s="143" t="s">
        <v>191</v>
      </c>
      <c r="E194" s="148" t="s">
        <v>1</v>
      </c>
      <c r="F194" s="149" t="s">
        <v>143</v>
      </c>
      <c r="H194" s="150">
        <v>26.661000000000001</v>
      </c>
      <c r="L194" s="147"/>
      <c r="AL194" s="148" t="s">
        <v>191</v>
      </c>
      <c r="AM194" s="148" t="s">
        <v>88</v>
      </c>
      <c r="AN194" s="13" t="s">
        <v>88</v>
      </c>
      <c r="AO194" s="13" t="s">
        <v>33</v>
      </c>
      <c r="AP194" s="13" t="s">
        <v>86</v>
      </c>
      <c r="AQ194" s="148" t="s">
        <v>178</v>
      </c>
    </row>
    <row r="195" spans="1:57" s="2" customFormat="1" ht="33" customHeight="1">
      <c r="A195" s="28"/>
      <c r="B195" s="134"/>
      <c r="C195" s="135" t="s">
        <v>293</v>
      </c>
      <c r="D195" s="135" t="s">
        <v>180</v>
      </c>
      <c r="E195" s="136" t="s">
        <v>294</v>
      </c>
      <c r="F195" s="137" t="s">
        <v>295</v>
      </c>
      <c r="G195" s="138" t="s">
        <v>263</v>
      </c>
      <c r="H195" s="139">
        <v>95.468999999999994</v>
      </c>
      <c r="I195" s="140"/>
      <c r="J195" s="140">
        <f>ROUND(I195*H195,2)</f>
        <v>0</v>
      </c>
      <c r="K195" s="137" t="s">
        <v>184</v>
      </c>
      <c r="L195" s="29"/>
      <c r="M195" s="28"/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AJ195" s="141" t="s">
        <v>185</v>
      </c>
      <c r="AL195" s="141" t="s">
        <v>180</v>
      </c>
      <c r="AM195" s="141" t="s">
        <v>88</v>
      </c>
      <c r="AQ195" s="16" t="s">
        <v>178</v>
      </c>
      <c r="AW195" s="142" t="e">
        <f>IF(#REF!="základní",J195,0)</f>
        <v>#REF!</v>
      </c>
      <c r="AX195" s="142" t="e">
        <f>IF(#REF!="snížená",J195,0)</f>
        <v>#REF!</v>
      </c>
      <c r="AY195" s="142" t="e">
        <f>IF(#REF!="zákl. přenesená",J195,0)</f>
        <v>#REF!</v>
      </c>
      <c r="AZ195" s="142" t="e">
        <f>IF(#REF!="sníž. přenesená",J195,0)</f>
        <v>#REF!</v>
      </c>
      <c r="BA195" s="142" t="e">
        <f>IF(#REF!="nulová",J195,0)</f>
        <v>#REF!</v>
      </c>
      <c r="BB195" s="16" t="s">
        <v>86</v>
      </c>
      <c r="BC195" s="142">
        <f>ROUND(I195*H195,2)</f>
        <v>0</v>
      </c>
      <c r="BD195" s="16" t="s">
        <v>185</v>
      </c>
      <c r="BE195" s="141" t="s">
        <v>296</v>
      </c>
    </row>
    <row r="196" spans="1:57" s="2" customFormat="1" ht="29.25">
      <c r="A196" s="28"/>
      <c r="B196" s="29"/>
      <c r="C196" s="28"/>
      <c r="D196" s="143" t="s">
        <v>187</v>
      </c>
      <c r="E196" s="28"/>
      <c r="F196" s="144" t="s">
        <v>297</v>
      </c>
      <c r="G196" s="28"/>
      <c r="H196" s="28"/>
      <c r="I196" s="28"/>
      <c r="J196" s="28"/>
      <c r="K196" s="28"/>
      <c r="L196" s="29"/>
      <c r="M196" s="28"/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AL196" s="16" t="s">
        <v>187</v>
      </c>
      <c r="AM196" s="16" t="s">
        <v>88</v>
      </c>
    </row>
    <row r="197" spans="1:57" s="2" customFormat="1">
      <c r="A197" s="28"/>
      <c r="B197" s="29"/>
      <c r="C197" s="28"/>
      <c r="D197" s="145" t="s">
        <v>189</v>
      </c>
      <c r="E197" s="28"/>
      <c r="F197" s="146" t="s">
        <v>298</v>
      </c>
      <c r="G197" s="28"/>
      <c r="H197" s="28"/>
      <c r="I197" s="28"/>
      <c r="J197" s="28"/>
      <c r="K197" s="28"/>
      <c r="L197" s="29"/>
      <c r="M197" s="28"/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AL197" s="16" t="s">
        <v>189</v>
      </c>
      <c r="AM197" s="16" t="s">
        <v>88</v>
      </c>
    </row>
    <row r="198" spans="1:57" s="13" customFormat="1">
      <c r="B198" s="147"/>
      <c r="D198" s="143" t="s">
        <v>191</v>
      </c>
      <c r="E198" s="148" t="s">
        <v>299</v>
      </c>
      <c r="F198" s="149" t="s">
        <v>300</v>
      </c>
      <c r="H198" s="150">
        <v>57.774999999999999</v>
      </c>
      <c r="L198" s="147"/>
      <c r="AL198" s="148" t="s">
        <v>191</v>
      </c>
      <c r="AM198" s="148" t="s">
        <v>88</v>
      </c>
      <c r="AN198" s="13" t="s">
        <v>88</v>
      </c>
      <c r="AO198" s="13" t="s">
        <v>33</v>
      </c>
      <c r="AP198" s="13" t="s">
        <v>78</v>
      </c>
      <c r="AQ198" s="148" t="s">
        <v>178</v>
      </c>
    </row>
    <row r="199" spans="1:57" s="13" customFormat="1">
      <c r="B199" s="147"/>
      <c r="D199" s="143" t="s">
        <v>191</v>
      </c>
      <c r="E199" s="148" t="s">
        <v>301</v>
      </c>
      <c r="F199" s="149" t="s">
        <v>302</v>
      </c>
      <c r="H199" s="150">
        <v>24.75</v>
      </c>
      <c r="L199" s="147"/>
      <c r="AL199" s="148" t="s">
        <v>191</v>
      </c>
      <c r="AM199" s="148" t="s">
        <v>88</v>
      </c>
      <c r="AN199" s="13" t="s">
        <v>88</v>
      </c>
      <c r="AO199" s="13" t="s">
        <v>33</v>
      </c>
      <c r="AP199" s="13" t="s">
        <v>78</v>
      </c>
      <c r="AQ199" s="148" t="s">
        <v>178</v>
      </c>
    </row>
    <row r="200" spans="1:57" s="13" customFormat="1">
      <c r="B200" s="147"/>
      <c r="D200" s="143" t="s">
        <v>191</v>
      </c>
      <c r="E200" s="148" t="s">
        <v>303</v>
      </c>
      <c r="F200" s="149" t="s">
        <v>101</v>
      </c>
      <c r="H200" s="150">
        <v>2.944</v>
      </c>
      <c r="L200" s="147"/>
      <c r="AL200" s="148" t="s">
        <v>191</v>
      </c>
      <c r="AM200" s="148" t="s">
        <v>88</v>
      </c>
      <c r="AN200" s="13" t="s">
        <v>88</v>
      </c>
      <c r="AO200" s="13" t="s">
        <v>33</v>
      </c>
      <c r="AP200" s="13" t="s">
        <v>78</v>
      </c>
      <c r="AQ200" s="148" t="s">
        <v>178</v>
      </c>
    </row>
    <row r="201" spans="1:57" s="13" customFormat="1">
      <c r="B201" s="147"/>
      <c r="D201" s="143" t="s">
        <v>191</v>
      </c>
      <c r="E201" s="148" t="s">
        <v>304</v>
      </c>
      <c r="F201" s="149" t="s">
        <v>109</v>
      </c>
      <c r="H201" s="150">
        <v>10</v>
      </c>
      <c r="L201" s="147"/>
      <c r="AL201" s="148" t="s">
        <v>191</v>
      </c>
      <c r="AM201" s="148" t="s">
        <v>88</v>
      </c>
      <c r="AN201" s="13" t="s">
        <v>88</v>
      </c>
      <c r="AO201" s="13" t="s">
        <v>33</v>
      </c>
      <c r="AP201" s="13" t="s">
        <v>78</v>
      </c>
      <c r="AQ201" s="148" t="s">
        <v>178</v>
      </c>
    </row>
    <row r="202" spans="1:57" s="14" customFormat="1">
      <c r="B202" s="151"/>
      <c r="D202" s="143" t="s">
        <v>191</v>
      </c>
      <c r="E202" s="152" t="s">
        <v>131</v>
      </c>
      <c r="F202" s="153" t="s">
        <v>305</v>
      </c>
      <c r="H202" s="154">
        <v>95.468999999999994</v>
      </c>
      <c r="L202" s="151"/>
      <c r="AL202" s="152" t="s">
        <v>191</v>
      </c>
      <c r="AM202" s="152" t="s">
        <v>88</v>
      </c>
      <c r="AN202" s="14" t="s">
        <v>185</v>
      </c>
      <c r="AO202" s="14" t="s">
        <v>33</v>
      </c>
      <c r="AP202" s="14" t="s">
        <v>86</v>
      </c>
      <c r="AQ202" s="152" t="s">
        <v>178</v>
      </c>
    </row>
    <row r="203" spans="1:57" s="2" customFormat="1" ht="37.9" customHeight="1">
      <c r="A203" s="28"/>
      <c r="B203" s="134"/>
      <c r="C203" s="135" t="s">
        <v>306</v>
      </c>
      <c r="D203" s="135" t="s">
        <v>180</v>
      </c>
      <c r="E203" s="136" t="s">
        <v>307</v>
      </c>
      <c r="F203" s="137" t="s">
        <v>308</v>
      </c>
      <c r="G203" s="138" t="s">
        <v>263</v>
      </c>
      <c r="H203" s="139">
        <v>128.02000000000001</v>
      </c>
      <c r="I203" s="140"/>
      <c r="J203" s="140">
        <f>ROUND(I203*H203,2)</f>
        <v>0</v>
      </c>
      <c r="K203" s="137" t="s">
        <v>184</v>
      </c>
      <c r="L203" s="29"/>
      <c r="M203" s="28"/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AJ203" s="141" t="s">
        <v>185</v>
      </c>
      <c r="AL203" s="141" t="s">
        <v>180</v>
      </c>
      <c r="AM203" s="141" t="s">
        <v>88</v>
      </c>
      <c r="AQ203" s="16" t="s">
        <v>178</v>
      </c>
      <c r="AW203" s="142" t="e">
        <f>IF(#REF!="základní",J203,0)</f>
        <v>#REF!</v>
      </c>
      <c r="AX203" s="142" t="e">
        <f>IF(#REF!="snížená",J203,0)</f>
        <v>#REF!</v>
      </c>
      <c r="AY203" s="142" t="e">
        <f>IF(#REF!="zákl. přenesená",J203,0)</f>
        <v>#REF!</v>
      </c>
      <c r="AZ203" s="142" t="e">
        <f>IF(#REF!="sníž. přenesená",J203,0)</f>
        <v>#REF!</v>
      </c>
      <c r="BA203" s="142" t="e">
        <f>IF(#REF!="nulová",J203,0)</f>
        <v>#REF!</v>
      </c>
      <c r="BB203" s="16" t="s">
        <v>86</v>
      </c>
      <c r="BC203" s="142">
        <f>ROUND(I203*H203,2)</f>
        <v>0</v>
      </c>
      <c r="BD203" s="16" t="s">
        <v>185</v>
      </c>
      <c r="BE203" s="141" t="s">
        <v>309</v>
      </c>
    </row>
    <row r="204" spans="1:57" s="2" customFormat="1" ht="39">
      <c r="A204" s="28"/>
      <c r="B204" s="29"/>
      <c r="C204" s="28"/>
      <c r="D204" s="143" t="s">
        <v>187</v>
      </c>
      <c r="E204" s="28"/>
      <c r="F204" s="144" t="s">
        <v>310</v>
      </c>
      <c r="G204" s="28"/>
      <c r="H204" s="28"/>
      <c r="I204" s="28"/>
      <c r="J204" s="28"/>
      <c r="K204" s="28"/>
      <c r="L204" s="29"/>
      <c r="M204" s="28"/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AL204" s="16" t="s">
        <v>187</v>
      </c>
      <c r="AM204" s="16" t="s">
        <v>88</v>
      </c>
    </row>
    <row r="205" spans="1:57" s="2" customFormat="1">
      <c r="A205" s="28"/>
      <c r="B205" s="29"/>
      <c r="C205" s="28"/>
      <c r="D205" s="145" t="s">
        <v>189</v>
      </c>
      <c r="E205" s="28"/>
      <c r="F205" s="146" t="s">
        <v>311</v>
      </c>
      <c r="G205" s="28"/>
      <c r="H205" s="28"/>
      <c r="I205" s="28"/>
      <c r="J205" s="28"/>
      <c r="K205" s="28"/>
      <c r="L205" s="29"/>
      <c r="M205" s="28"/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AL205" s="16" t="s">
        <v>189</v>
      </c>
      <c r="AM205" s="16" t="s">
        <v>88</v>
      </c>
    </row>
    <row r="206" spans="1:57" s="13" customFormat="1">
      <c r="B206" s="147"/>
      <c r="D206" s="143" t="s">
        <v>191</v>
      </c>
      <c r="E206" s="148" t="s">
        <v>1</v>
      </c>
      <c r="F206" s="149" t="s">
        <v>312</v>
      </c>
      <c r="H206" s="150">
        <v>128.02000000000001</v>
      </c>
      <c r="L206" s="147"/>
      <c r="AL206" s="148" t="s">
        <v>191</v>
      </c>
      <c r="AM206" s="148" t="s">
        <v>88</v>
      </c>
      <c r="AN206" s="13" t="s">
        <v>88</v>
      </c>
      <c r="AO206" s="13" t="s">
        <v>33</v>
      </c>
      <c r="AP206" s="13" t="s">
        <v>86</v>
      </c>
      <c r="AQ206" s="148" t="s">
        <v>178</v>
      </c>
    </row>
    <row r="207" spans="1:57" s="2" customFormat="1" ht="37.9" customHeight="1">
      <c r="A207" s="28"/>
      <c r="B207" s="134"/>
      <c r="C207" s="135" t="s">
        <v>313</v>
      </c>
      <c r="D207" s="135" t="s">
        <v>180</v>
      </c>
      <c r="E207" s="136" t="s">
        <v>314</v>
      </c>
      <c r="F207" s="137" t="s">
        <v>315</v>
      </c>
      <c r="G207" s="138" t="s">
        <v>263</v>
      </c>
      <c r="H207" s="139">
        <v>356.85399999999998</v>
      </c>
      <c r="I207" s="140"/>
      <c r="J207" s="140">
        <f>ROUND(I207*H207,2)</f>
        <v>0</v>
      </c>
      <c r="K207" s="137" t="s">
        <v>184</v>
      </c>
      <c r="L207" s="29"/>
      <c r="M207" s="28"/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AJ207" s="141" t="s">
        <v>185</v>
      </c>
      <c r="AL207" s="141" t="s">
        <v>180</v>
      </c>
      <c r="AM207" s="141" t="s">
        <v>88</v>
      </c>
      <c r="AQ207" s="16" t="s">
        <v>178</v>
      </c>
      <c r="AW207" s="142" t="e">
        <f>IF(#REF!="základní",J207,0)</f>
        <v>#REF!</v>
      </c>
      <c r="AX207" s="142" t="e">
        <f>IF(#REF!="snížená",J207,0)</f>
        <v>#REF!</v>
      </c>
      <c r="AY207" s="142" t="e">
        <f>IF(#REF!="zákl. přenesená",J207,0)</f>
        <v>#REF!</v>
      </c>
      <c r="AZ207" s="142" t="e">
        <f>IF(#REF!="sníž. přenesená",J207,0)</f>
        <v>#REF!</v>
      </c>
      <c r="BA207" s="142" t="e">
        <f>IF(#REF!="nulová",J207,0)</f>
        <v>#REF!</v>
      </c>
      <c r="BB207" s="16" t="s">
        <v>86</v>
      </c>
      <c r="BC207" s="142">
        <f>ROUND(I207*H207,2)</f>
        <v>0</v>
      </c>
      <c r="BD207" s="16" t="s">
        <v>185</v>
      </c>
      <c r="BE207" s="141" t="s">
        <v>316</v>
      </c>
    </row>
    <row r="208" spans="1:57" s="2" customFormat="1" ht="39">
      <c r="A208" s="28"/>
      <c r="B208" s="29"/>
      <c r="C208" s="28"/>
      <c r="D208" s="143" t="s">
        <v>187</v>
      </c>
      <c r="E208" s="28"/>
      <c r="F208" s="144" t="s">
        <v>317</v>
      </c>
      <c r="G208" s="28"/>
      <c r="H208" s="28"/>
      <c r="I208" s="28"/>
      <c r="J208" s="28"/>
      <c r="K208" s="28"/>
      <c r="L208" s="29"/>
      <c r="M208" s="28"/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AL208" s="16" t="s">
        <v>187</v>
      </c>
      <c r="AM208" s="16" t="s">
        <v>88</v>
      </c>
    </row>
    <row r="209" spans="1:57" s="2" customFormat="1">
      <c r="A209" s="28"/>
      <c r="B209" s="29"/>
      <c r="C209" s="28"/>
      <c r="D209" s="145" t="s">
        <v>189</v>
      </c>
      <c r="E209" s="28"/>
      <c r="F209" s="146" t="s">
        <v>318</v>
      </c>
      <c r="G209" s="28"/>
      <c r="H209" s="28"/>
      <c r="I209" s="28"/>
      <c r="J209" s="28"/>
      <c r="K209" s="28"/>
      <c r="L209" s="29"/>
      <c r="M209" s="28"/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AL209" s="16" t="s">
        <v>189</v>
      </c>
      <c r="AM209" s="16" t="s">
        <v>88</v>
      </c>
    </row>
    <row r="210" spans="1:57" s="13" customFormat="1">
      <c r="B210" s="147"/>
      <c r="D210" s="143" t="s">
        <v>191</v>
      </c>
      <c r="E210" s="148" t="s">
        <v>139</v>
      </c>
      <c r="F210" s="149" t="s">
        <v>319</v>
      </c>
      <c r="H210" s="150">
        <v>356.85399999999998</v>
      </c>
      <c r="L210" s="147"/>
      <c r="AL210" s="148" t="s">
        <v>191</v>
      </c>
      <c r="AM210" s="148" t="s">
        <v>88</v>
      </c>
      <c r="AN210" s="13" t="s">
        <v>88</v>
      </c>
      <c r="AO210" s="13" t="s">
        <v>33</v>
      </c>
      <c r="AP210" s="13" t="s">
        <v>86</v>
      </c>
      <c r="AQ210" s="148" t="s">
        <v>178</v>
      </c>
    </row>
    <row r="211" spans="1:57" s="178" customFormat="1" ht="37.9" customHeight="1">
      <c r="A211" s="175"/>
      <c r="B211" s="176"/>
      <c r="C211" s="170" t="s">
        <v>320</v>
      </c>
      <c r="D211" s="170" t="s">
        <v>180</v>
      </c>
      <c r="E211" s="171" t="s">
        <v>321</v>
      </c>
      <c r="F211" s="165" t="s">
        <v>322</v>
      </c>
      <c r="G211" s="172" t="s">
        <v>263</v>
      </c>
      <c r="H211" s="173">
        <v>4282.2479999999996</v>
      </c>
      <c r="I211" s="174"/>
      <c r="J211" s="174">
        <f>ROUND(I211*H211,2)</f>
        <v>0</v>
      </c>
      <c r="K211" s="165" t="s">
        <v>184</v>
      </c>
      <c r="L211" s="177"/>
      <c r="M211" s="175"/>
      <c r="N211" s="175"/>
      <c r="O211" s="175"/>
      <c r="P211" s="175"/>
      <c r="Q211" s="175"/>
      <c r="R211" s="175"/>
      <c r="S211" s="175"/>
      <c r="T211" s="175"/>
      <c r="U211" s="175"/>
      <c r="V211" s="175"/>
      <c r="W211" s="175"/>
      <c r="AJ211" s="179" t="s">
        <v>185</v>
      </c>
      <c r="AL211" s="179" t="s">
        <v>180</v>
      </c>
      <c r="AM211" s="179" t="s">
        <v>88</v>
      </c>
      <c r="AQ211" s="180" t="s">
        <v>178</v>
      </c>
      <c r="AW211" s="181" t="e">
        <f>IF(#REF!="základní",J211,0)</f>
        <v>#REF!</v>
      </c>
      <c r="AX211" s="181" t="e">
        <f>IF(#REF!="snížená",J211,0)</f>
        <v>#REF!</v>
      </c>
      <c r="AY211" s="181" t="e">
        <f>IF(#REF!="zákl. přenesená",J211,0)</f>
        <v>#REF!</v>
      </c>
      <c r="AZ211" s="181" t="e">
        <f>IF(#REF!="sníž. přenesená",J211,0)</f>
        <v>#REF!</v>
      </c>
      <c r="BA211" s="181" t="e">
        <f>IF(#REF!="nulová",J211,0)</f>
        <v>#REF!</v>
      </c>
      <c r="BB211" s="180" t="s">
        <v>86</v>
      </c>
      <c r="BC211" s="181">
        <f>ROUND(I211*H211,2)</f>
        <v>0</v>
      </c>
      <c r="BD211" s="180" t="s">
        <v>185</v>
      </c>
      <c r="BE211" s="179" t="s">
        <v>323</v>
      </c>
    </row>
    <row r="212" spans="1:57" s="2" customFormat="1" ht="48.75">
      <c r="A212" s="28"/>
      <c r="B212" s="29"/>
      <c r="C212" s="28"/>
      <c r="D212" s="143" t="s">
        <v>187</v>
      </c>
      <c r="E212" s="28"/>
      <c r="F212" s="144" t="s">
        <v>324</v>
      </c>
      <c r="G212" s="28"/>
      <c r="H212" s="28"/>
      <c r="I212" s="28"/>
      <c r="J212" s="28"/>
      <c r="K212" s="28"/>
      <c r="L212" s="29"/>
      <c r="M212" s="28"/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AL212" s="16" t="s">
        <v>187</v>
      </c>
      <c r="AM212" s="16" t="s">
        <v>88</v>
      </c>
    </row>
    <row r="213" spans="1:57" s="2" customFormat="1">
      <c r="A213" s="28"/>
      <c r="B213" s="29"/>
      <c r="C213" s="28"/>
      <c r="D213" s="145" t="s">
        <v>189</v>
      </c>
      <c r="E213" s="28"/>
      <c r="F213" s="146" t="s">
        <v>325</v>
      </c>
      <c r="G213" s="28"/>
      <c r="H213" s="28"/>
      <c r="I213" s="28"/>
      <c r="J213" s="28"/>
      <c r="K213" s="28"/>
      <c r="L213" s="29"/>
      <c r="M213" s="28"/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AL213" s="16" t="s">
        <v>189</v>
      </c>
      <c r="AM213" s="16" t="s">
        <v>88</v>
      </c>
    </row>
    <row r="214" spans="1:57" s="13" customFormat="1">
      <c r="B214" s="147"/>
      <c r="D214" s="143" t="s">
        <v>191</v>
      </c>
      <c r="E214" s="148" t="s">
        <v>1</v>
      </c>
      <c r="F214" s="149" t="s">
        <v>326</v>
      </c>
      <c r="H214" s="150">
        <v>4282.2479999999996</v>
      </c>
      <c r="L214" s="147"/>
      <c r="AL214" s="148" t="s">
        <v>191</v>
      </c>
      <c r="AM214" s="148" t="s">
        <v>88</v>
      </c>
      <c r="AN214" s="13" t="s">
        <v>88</v>
      </c>
      <c r="AO214" s="13" t="s">
        <v>33</v>
      </c>
      <c r="AP214" s="13" t="s">
        <v>86</v>
      </c>
      <c r="AQ214" s="148" t="s">
        <v>178</v>
      </c>
    </row>
    <row r="215" spans="1:57" s="2" customFormat="1" ht="24.2" customHeight="1">
      <c r="A215" s="28"/>
      <c r="B215" s="134"/>
      <c r="C215" s="135" t="s">
        <v>7</v>
      </c>
      <c r="D215" s="135" t="s">
        <v>180</v>
      </c>
      <c r="E215" s="136" t="s">
        <v>327</v>
      </c>
      <c r="F215" s="137" t="s">
        <v>328</v>
      </c>
      <c r="G215" s="138" t="s">
        <v>263</v>
      </c>
      <c r="H215" s="139">
        <v>103.04</v>
      </c>
      <c r="I215" s="140"/>
      <c r="J215" s="140">
        <f>ROUND(I215*H215,2)</f>
        <v>0</v>
      </c>
      <c r="K215" s="137" t="s">
        <v>184</v>
      </c>
      <c r="L215" s="29"/>
      <c r="M215" s="28"/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AJ215" s="141" t="s">
        <v>185</v>
      </c>
      <c r="AL215" s="141" t="s">
        <v>180</v>
      </c>
      <c r="AM215" s="141" t="s">
        <v>88</v>
      </c>
      <c r="AQ215" s="16" t="s">
        <v>178</v>
      </c>
      <c r="AW215" s="142" t="e">
        <f>IF(#REF!="základní",J215,0)</f>
        <v>#REF!</v>
      </c>
      <c r="AX215" s="142" t="e">
        <f>IF(#REF!="snížená",J215,0)</f>
        <v>#REF!</v>
      </c>
      <c r="AY215" s="142" t="e">
        <f>IF(#REF!="zákl. přenesená",J215,0)</f>
        <v>#REF!</v>
      </c>
      <c r="AZ215" s="142" t="e">
        <f>IF(#REF!="sníž. přenesená",J215,0)</f>
        <v>#REF!</v>
      </c>
      <c r="BA215" s="142" t="e">
        <f>IF(#REF!="nulová",J215,0)</f>
        <v>#REF!</v>
      </c>
      <c r="BB215" s="16" t="s">
        <v>86</v>
      </c>
      <c r="BC215" s="142">
        <f>ROUND(I215*H215,2)</f>
        <v>0</v>
      </c>
      <c r="BD215" s="16" t="s">
        <v>185</v>
      </c>
      <c r="BE215" s="141" t="s">
        <v>329</v>
      </c>
    </row>
    <row r="216" spans="1:57" s="2" customFormat="1" ht="29.25">
      <c r="A216" s="28"/>
      <c r="B216" s="29"/>
      <c r="C216" s="28"/>
      <c r="D216" s="143" t="s">
        <v>187</v>
      </c>
      <c r="E216" s="28"/>
      <c r="F216" s="144" t="s">
        <v>330</v>
      </c>
      <c r="G216" s="28"/>
      <c r="H216" s="28"/>
      <c r="I216" s="28"/>
      <c r="J216" s="28"/>
      <c r="K216" s="28"/>
      <c r="L216" s="29"/>
      <c r="M216" s="28"/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AL216" s="16" t="s">
        <v>187</v>
      </c>
      <c r="AM216" s="16" t="s">
        <v>88</v>
      </c>
    </row>
    <row r="217" spans="1:57" s="2" customFormat="1">
      <c r="A217" s="28"/>
      <c r="B217" s="29"/>
      <c r="C217" s="28"/>
      <c r="D217" s="145" t="s">
        <v>189</v>
      </c>
      <c r="E217" s="28"/>
      <c r="F217" s="146" t="s">
        <v>331</v>
      </c>
      <c r="G217" s="28"/>
      <c r="H217" s="28"/>
      <c r="I217" s="28"/>
      <c r="J217" s="28"/>
      <c r="K217" s="28"/>
      <c r="L217" s="29"/>
      <c r="M217" s="28"/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AL217" s="16" t="s">
        <v>189</v>
      </c>
      <c r="AM217" s="16" t="s">
        <v>88</v>
      </c>
    </row>
    <row r="218" spans="1:57" s="13" customFormat="1">
      <c r="B218" s="147"/>
      <c r="D218" s="143" t="s">
        <v>191</v>
      </c>
      <c r="E218" s="148" t="s">
        <v>133</v>
      </c>
      <c r="F218" s="149" t="s">
        <v>332</v>
      </c>
      <c r="H218" s="150">
        <v>103.04</v>
      </c>
      <c r="L218" s="147"/>
      <c r="AL218" s="148" t="s">
        <v>191</v>
      </c>
      <c r="AM218" s="148" t="s">
        <v>88</v>
      </c>
      <c r="AN218" s="13" t="s">
        <v>88</v>
      </c>
      <c r="AO218" s="13" t="s">
        <v>33</v>
      </c>
      <c r="AP218" s="13" t="s">
        <v>86</v>
      </c>
      <c r="AQ218" s="148" t="s">
        <v>178</v>
      </c>
    </row>
    <row r="219" spans="1:57" s="2" customFormat="1" ht="16.5" customHeight="1">
      <c r="A219" s="28"/>
      <c r="B219" s="134"/>
      <c r="C219" s="155" t="s">
        <v>333</v>
      </c>
      <c r="D219" s="155" t="s">
        <v>334</v>
      </c>
      <c r="E219" s="156" t="s">
        <v>335</v>
      </c>
      <c r="F219" s="157" t="s">
        <v>336</v>
      </c>
      <c r="G219" s="158" t="s">
        <v>337</v>
      </c>
      <c r="H219" s="159">
        <v>175.16800000000001</v>
      </c>
      <c r="I219" s="160"/>
      <c r="J219" s="160">
        <f>ROUND(I219*H219,2)</f>
        <v>0</v>
      </c>
      <c r="K219" s="157" t="s">
        <v>1</v>
      </c>
      <c r="L219" s="161"/>
      <c r="M219" s="28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AJ219" s="141" t="s">
        <v>231</v>
      </c>
      <c r="AL219" s="141" t="s">
        <v>334</v>
      </c>
      <c r="AM219" s="141" t="s">
        <v>88</v>
      </c>
      <c r="AQ219" s="16" t="s">
        <v>178</v>
      </c>
      <c r="AW219" s="142" t="e">
        <f>IF(#REF!="základní",J219,0)</f>
        <v>#REF!</v>
      </c>
      <c r="AX219" s="142" t="e">
        <f>IF(#REF!="snížená",J219,0)</f>
        <v>#REF!</v>
      </c>
      <c r="AY219" s="142" t="e">
        <f>IF(#REF!="zákl. přenesená",J219,0)</f>
        <v>#REF!</v>
      </c>
      <c r="AZ219" s="142" t="e">
        <f>IF(#REF!="sníž. přenesená",J219,0)</f>
        <v>#REF!</v>
      </c>
      <c r="BA219" s="142" t="e">
        <f>IF(#REF!="nulová",J219,0)</f>
        <v>#REF!</v>
      </c>
      <c r="BB219" s="16" t="s">
        <v>86</v>
      </c>
      <c r="BC219" s="142">
        <f>ROUND(I219*H219,2)</f>
        <v>0</v>
      </c>
      <c r="BD219" s="16" t="s">
        <v>185</v>
      </c>
      <c r="BE219" s="141" t="s">
        <v>338</v>
      </c>
    </row>
    <row r="220" spans="1:57" s="2" customFormat="1">
      <c r="A220" s="28"/>
      <c r="B220" s="29"/>
      <c r="C220" s="28"/>
      <c r="D220" s="143" t="s">
        <v>187</v>
      </c>
      <c r="E220" s="28"/>
      <c r="F220" s="144" t="s">
        <v>336</v>
      </c>
      <c r="G220" s="28"/>
      <c r="H220" s="28"/>
      <c r="I220" s="28"/>
      <c r="J220" s="28"/>
      <c r="K220" s="28"/>
      <c r="L220" s="29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AL220" s="16" t="s">
        <v>187</v>
      </c>
      <c r="AM220" s="16" t="s">
        <v>88</v>
      </c>
    </row>
    <row r="221" spans="1:57" s="13" customFormat="1">
      <c r="B221" s="147"/>
      <c r="D221" s="143" t="s">
        <v>191</v>
      </c>
      <c r="E221" s="148" t="s">
        <v>1</v>
      </c>
      <c r="F221" s="149" t="s">
        <v>339</v>
      </c>
      <c r="H221" s="150">
        <v>175.16800000000001</v>
      </c>
      <c r="L221" s="147"/>
      <c r="AL221" s="148" t="s">
        <v>191</v>
      </c>
      <c r="AM221" s="148" t="s">
        <v>88</v>
      </c>
      <c r="AN221" s="13" t="s">
        <v>88</v>
      </c>
      <c r="AO221" s="13" t="s">
        <v>33</v>
      </c>
      <c r="AP221" s="13" t="s">
        <v>86</v>
      </c>
      <c r="AQ221" s="148" t="s">
        <v>178</v>
      </c>
    </row>
    <row r="222" spans="1:57" s="2" customFormat="1" ht="33" customHeight="1">
      <c r="A222" s="28"/>
      <c r="B222" s="134"/>
      <c r="C222" s="135" t="s">
        <v>340</v>
      </c>
      <c r="D222" s="135" t="s">
        <v>180</v>
      </c>
      <c r="E222" s="136" t="s">
        <v>341</v>
      </c>
      <c r="F222" s="137" t="s">
        <v>342</v>
      </c>
      <c r="G222" s="138" t="s">
        <v>337</v>
      </c>
      <c r="H222" s="139">
        <v>606.65200000000004</v>
      </c>
      <c r="I222" s="140"/>
      <c r="J222" s="140">
        <f>ROUND(I222*H222,2)</f>
        <v>0</v>
      </c>
      <c r="K222" s="137" t="s">
        <v>1</v>
      </c>
      <c r="L222" s="29"/>
      <c r="M222" s="28"/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AJ222" s="141" t="s">
        <v>185</v>
      </c>
      <c r="AL222" s="141" t="s">
        <v>180</v>
      </c>
      <c r="AM222" s="141" t="s">
        <v>88</v>
      </c>
      <c r="AQ222" s="16" t="s">
        <v>178</v>
      </c>
      <c r="AW222" s="142" t="e">
        <f>IF(#REF!="základní",J222,0)</f>
        <v>#REF!</v>
      </c>
      <c r="AX222" s="142" t="e">
        <f>IF(#REF!="snížená",J222,0)</f>
        <v>#REF!</v>
      </c>
      <c r="AY222" s="142" t="e">
        <f>IF(#REF!="zákl. přenesená",J222,0)</f>
        <v>#REF!</v>
      </c>
      <c r="AZ222" s="142" t="e">
        <f>IF(#REF!="sníž. přenesená",J222,0)</f>
        <v>#REF!</v>
      </c>
      <c r="BA222" s="142" t="e">
        <f>IF(#REF!="nulová",J222,0)</f>
        <v>#REF!</v>
      </c>
      <c r="BB222" s="16" t="s">
        <v>86</v>
      </c>
      <c r="BC222" s="142">
        <f>ROUND(I222*H222,2)</f>
        <v>0</v>
      </c>
      <c r="BD222" s="16" t="s">
        <v>185</v>
      </c>
      <c r="BE222" s="141" t="s">
        <v>343</v>
      </c>
    </row>
    <row r="223" spans="1:57" s="2" customFormat="1" ht="29.25">
      <c r="A223" s="28"/>
      <c r="B223" s="29"/>
      <c r="C223" s="28"/>
      <c r="D223" s="143" t="s">
        <v>187</v>
      </c>
      <c r="E223" s="28"/>
      <c r="F223" s="144" t="s">
        <v>344</v>
      </c>
      <c r="G223" s="28"/>
      <c r="H223" s="28"/>
      <c r="I223" s="28"/>
      <c r="J223" s="28"/>
      <c r="K223" s="28"/>
      <c r="L223" s="29"/>
      <c r="M223" s="28"/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AL223" s="16" t="s">
        <v>187</v>
      </c>
      <c r="AM223" s="16" t="s">
        <v>88</v>
      </c>
    </row>
    <row r="224" spans="1:57" s="13" customFormat="1">
      <c r="B224" s="147"/>
      <c r="D224" s="143" t="s">
        <v>191</v>
      </c>
      <c r="E224" s="148" t="s">
        <v>1</v>
      </c>
      <c r="F224" s="149" t="s">
        <v>345</v>
      </c>
      <c r="H224" s="150">
        <v>606.65200000000004</v>
      </c>
      <c r="L224" s="147"/>
      <c r="AL224" s="148" t="s">
        <v>191</v>
      </c>
      <c r="AM224" s="148" t="s">
        <v>88</v>
      </c>
      <c r="AN224" s="13" t="s">
        <v>88</v>
      </c>
      <c r="AO224" s="13" t="s">
        <v>33</v>
      </c>
      <c r="AP224" s="13" t="s">
        <v>86</v>
      </c>
      <c r="AQ224" s="148" t="s">
        <v>178</v>
      </c>
    </row>
    <row r="225" spans="1:57" s="2" customFormat="1" ht="33" customHeight="1">
      <c r="A225" s="28"/>
      <c r="B225" s="134"/>
      <c r="C225" s="135" t="s">
        <v>346</v>
      </c>
      <c r="D225" s="135" t="s">
        <v>180</v>
      </c>
      <c r="E225" s="136" t="s">
        <v>347</v>
      </c>
      <c r="F225" s="137" t="s">
        <v>348</v>
      </c>
      <c r="G225" s="138" t="s">
        <v>263</v>
      </c>
      <c r="H225" s="139">
        <v>49.96</v>
      </c>
      <c r="I225" s="140"/>
      <c r="J225" s="140">
        <f>ROUND(I225*H225,2)</f>
        <v>0</v>
      </c>
      <c r="K225" s="137" t="s">
        <v>184</v>
      </c>
      <c r="L225" s="29"/>
      <c r="M225" s="28"/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AJ225" s="141" t="s">
        <v>185</v>
      </c>
      <c r="AL225" s="141" t="s">
        <v>180</v>
      </c>
      <c r="AM225" s="141" t="s">
        <v>88</v>
      </c>
      <c r="AQ225" s="16" t="s">
        <v>178</v>
      </c>
      <c r="AW225" s="142" t="e">
        <f>IF(#REF!="základní",J225,0)</f>
        <v>#REF!</v>
      </c>
      <c r="AX225" s="142" t="e">
        <f>IF(#REF!="snížená",J225,0)</f>
        <v>#REF!</v>
      </c>
      <c r="AY225" s="142" t="e">
        <f>IF(#REF!="zákl. přenesená",J225,0)</f>
        <v>#REF!</v>
      </c>
      <c r="AZ225" s="142" t="e">
        <f>IF(#REF!="sníž. přenesená",J225,0)</f>
        <v>#REF!</v>
      </c>
      <c r="BA225" s="142" t="e">
        <f>IF(#REF!="nulová",J225,0)</f>
        <v>#REF!</v>
      </c>
      <c r="BB225" s="16" t="s">
        <v>86</v>
      </c>
      <c r="BC225" s="142">
        <f>ROUND(I225*H225,2)</f>
        <v>0</v>
      </c>
      <c r="BD225" s="16" t="s">
        <v>185</v>
      </c>
      <c r="BE225" s="141" t="s">
        <v>349</v>
      </c>
    </row>
    <row r="226" spans="1:57" s="2" customFormat="1" ht="19.5">
      <c r="A226" s="28"/>
      <c r="B226" s="29"/>
      <c r="C226" s="28"/>
      <c r="D226" s="143" t="s">
        <v>187</v>
      </c>
      <c r="E226" s="28"/>
      <c r="F226" s="144" t="s">
        <v>350</v>
      </c>
      <c r="G226" s="28"/>
      <c r="H226" s="28"/>
      <c r="I226" s="28"/>
      <c r="J226" s="28"/>
      <c r="K226" s="28"/>
      <c r="L226" s="29"/>
      <c r="M226" s="28"/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AL226" s="16" t="s">
        <v>187</v>
      </c>
      <c r="AM226" s="16" t="s">
        <v>88</v>
      </c>
    </row>
    <row r="227" spans="1:57" s="2" customFormat="1">
      <c r="A227" s="28"/>
      <c r="B227" s="29"/>
      <c r="C227" s="28"/>
      <c r="D227" s="145" t="s">
        <v>189</v>
      </c>
      <c r="E227" s="28"/>
      <c r="F227" s="146" t="s">
        <v>351</v>
      </c>
      <c r="G227" s="28"/>
      <c r="H227" s="28"/>
      <c r="I227" s="28"/>
      <c r="J227" s="28"/>
      <c r="K227" s="28"/>
      <c r="L227" s="29"/>
      <c r="M227" s="28"/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AL227" s="16" t="s">
        <v>189</v>
      </c>
      <c r="AM227" s="16" t="s">
        <v>88</v>
      </c>
    </row>
    <row r="228" spans="1:57" s="13" customFormat="1">
      <c r="B228" s="147"/>
      <c r="D228" s="143" t="s">
        <v>191</v>
      </c>
      <c r="E228" s="148" t="s">
        <v>352</v>
      </c>
      <c r="F228" s="149" t="s">
        <v>353</v>
      </c>
      <c r="H228" s="150">
        <v>49.96</v>
      </c>
      <c r="L228" s="147"/>
      <c r="AL228" s="148" t="s">
        <v>191</v>
      </c>
      <c r="AM228" s="148" t="s">
        <v>88</v>
      </c>
      <c r="AN228" s="13" t="s">
        <v>88</v>
      </c>
      <c r="AO228" s="13" t="s">
        <v>33</v>
      </c>
      <c r="AP228" s="13" t="s">
        <v>86</v>
      </c>
      <c r="AQ228" s="148" t="s">
        <v>178</v>
      </c>
    </row>
    <row r="229" spans="1:57" s="2" customFormat="1" ht="24.2" customHeight="1">
      <c r="A229" s="28"/>
      <c r="B229" s="134"/>
      <c r="C229" s="135" t="s">
        <v>354</v>
      </c>
      <c r="D229" s="135" t="s">
        <v>180</v>
      </c>
      <c r="E229" s="136" t="s">
        <v>355</v>
      </c>
      <c r="F229" s="137" t="s">
        <v>356</v>
      </c>
      <c r="G229" s="138" t="s">
        <v>183</v>
      </c>
      <c r="H229" s="139">
        <v>249.8</v>
      </c>
      <c r="I229" s="140"/>
      <c r="J229" s="140">
        <f>ROUND(I229*H229,2)</f>
        <v>0</v>
      </c>
      <c r="K229" s="137" t="s">
        <v>184</v>
      </c>
      <c r="L229" s="29"/>
      <c r="M229" s="28"/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AJ229" s="141" t="s">
        <v>185</v>
      </c>
      <c r="AL229" s="141" t="s">
        <v>180</v>
      </c>
      <c r="AM229" s="141" t="s">
        <v>88</v>
      </c>
      <c r="AQ229" s="16" t="s">
        <v>178</v>
      </c>
      <c r="AW229" s="142" t="e">
        <f>IF(#REF!="základní",J229,0)</f>
        <v>#REF!</v>
      </c>
      <c r="AX229" s="142" t="e">
        <f>IF(#REF!="snížená",J229,0)</f>
        <v>#REF!</v>
      </c>
      <c r="AY229" s="142" t="e">
        <f>IF(#REF!="zákl. přenesená",J229,0)</f>
        <v>#REF!</v>
      </c>
      <c r="AZ229" s="142" t="e">
        <f>IF(#REF!="sníž. přenesená",J229,0)</f>
        <v>#REF!</v>
      </c>
      <c r="BA229" s="142" t="e">
        <f>IF(#REF!="nulová",J229,0)</f>
        <v>#REF!</v>
      </c>
      <c r="BB229" s="16" t="s">
        <v>86</v>
      </c>
      <c r="BC229" s="142">
        <f>ROUND(I229*H229,2)</f>
        <v>0</v>
      </c>
      <c r="BD229" s="16" t="s">
        <v>185</v>
      </c>
      <c r="BE229" s="141" t="s">
        <v>357</v>
      </c>
    </row>
    <row r="230" spans="1:57" s="2" customFormat="1" ht="19.5">
      <c r="A230" s="28"/>
      <c r="B230" s="29"/>
      <c r="C230" s="28"/>
      <c r="D230" s="143" t="s">
        <v>187</v>
      </c>
      <c r="E230" s="28"/>
      <c r="F230" s="144" t="s">
        <v>358</v>
      </c>
      <c r="G230" s="28"/>
      <c r="H230" s="28"/>
      <c r="I230" s="28"/>
      <c r="J230" s="28"/>
      <c r="K230" s="28"/>
      <c r="L230" s="29"/>
      <c r="M230" s="28"/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AL230" s="16" t="s">
        <v>187</v>
      </c>
      <c r="AM230" s="16" t="s">
        <v>88</v>
      </c>
    </row>
    <row r="231" spans="1:57" s="2" customFormat="1">
      <c r="A231" s="28"/>
      <c r="B231" s="29"/>
      <c r="C231" s="28"/>
      <c r="D231" s="145" t="s">
        <v>189</v>
      </c>
      <c r="E231" s="28"/>
      <c r="F231" s="146" t="s">
        <v>359</v>
      </c>
      <c r="G231" s="28"/>
      <c r="H231" s="28"/>
      <c r="I231" s="28"/>
      <c r="J231" s="28"/>
      <c r="K231" s="28"/>
      <c r="L231" s="29"/>
      <c r="M231" s="28"/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AL231" s="16" t="s">
        <v>189</v>
      </c>
      <c r="AM231" s="16" t="s">
        <v>88</v>
      </c>
    </row>
    <row r="232" spans="1:57" s="13" customFormat="1">
      <c r="B232" s="147"/>
      <c r="D232" s="143" t="s">
        <v>191</v>
      </c>
      <c r="E232" s="148" t="s">
        <v>1</v>
      </c>
      <c r="F232" s="149" t="s">
        <v>135</v>
      </c>
      <c r="H232" s="150">
        <v>249.8</v>
      </c>
      <c r="L232" s="147"/>
      <c r="AL232" s="148" t="s">
        <v>191</v>
      </c>
      <c r="AM232" s="148" t="s">
        <v>88</v>
      </c>
      <c r="AN232" s="13" t="s">
        <v>88</v>
      </c>
      <c r="AO232" s="13" t="s">
        <v>33</v>
      </c>
      <c r="AP232" s="13" t="s">
        <v>86</v>
      </c>
      <c r="AQ232" s="148" t="s">
        <v>178</v>
      </c>
    </row>
    <row r="233" spans="1:57" s="2" customFormat="1" ht="16.5" customHeight="1">
      <c r="A233" s="28"/>
      <c r="B233" s="134"/>
      <c r="C233" s="155" t="s">
        <v>360</v>
      </c>
      <c r="D233" s="155" t="s">
        <v>334</v>
      </c>
      <c r="E233" s="156" t="s">
        <v>361</v>
      </c>
      <c r="F233" s="157" t="s">
        <v>362</v>
      </c>
      <c r="G233" s="158" t="s">
        <v>337</v>
      </c>
      <c r="H233" s="159">
        <v>42.466000000000001</v>
      </c>
      <c r="I233" s="160"/>
      <c r="J233" s="160">
        <f>ROUND(I233*H233,2)</f>
        <v>0</v>
      </c>
      <c r="K233" s="157" t="s">
        <v>184</v>
      </c>
      <c r="L233" s="161"/>
      <c r="M233" s="28"/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AJ233" s="141" t="s">
        <v>231</v>
      </c>
      <c r="AL233" s="141" t="s">
        <v>334</v>
      </c>
      <c r="AM233" s="141" t="s">
        <v>88</v>
      </c>
      <c r="AQ233" s="16" t="s">
        <v>178</v>
      </c>
      <c r="AW233" s="142" t="e">
        <f>IF(#REF!="základní",J233,0)</f>
        <v>#REF!</v>
      </c>
      <c r="AX233" s="142" t="e">
        <f>IF(#REF!="snížená",J233,0)</f>
        <v>#REF!</v>
      </c>
      <c r="AY233" s="142" t="e">
        <f>IF(#REF!="zákl. přenesená",J233,0)</f>
        <v>#REF!</v>
      </c>
      <c r="AZ233" s="142" t="e">
        <f>IF(#REF!="sníž. přenesená",J233,0)</f>
        <v>#REF!</v>
      </c>
      <c r="BA233" s="142" t="e">
        <f>IF(#REF!="nulová",J233,0)</f>
        <v>#REF!</v>
      </c>
      <c r="BB233" s="16" t="s">
        <v>86</v>
      </c>
      <c r="BC233" s="142">
        <f>ROUND(I233*H233,2)</f>
        <v>0</v>
      </c>
      <c r="BD233" s="16" t="s">
        <v>185</v>
      </c>
      <c r="BE233" s="141" t="s">
        <v>363</v>
      </c>
    </row>
    <row r="234" spans="1:57" s="2" customFormat="1">
      <c r="A234" s="28"/>
      <c r="B234" s="29"/>
      <c r="C234" s="28"/>
      <c r="D234" s="143" t="s">
        <v>187</v>
      </c>
      <c r="E234" s="28"/>
      <c r="F234" s="144" t="s">
        <v>362</v>
      </c>
      <c r="G234" s="28"/>
      <c r="H234" s="28"/>
      <c r="I234" s="28"/>
      <c r="J234" s="28"/>
      <c r="K234" s="28"/>
      <c r="L234" s="29"/>
      <c r="M234" s="28"/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AL234" s="16" t="s">
        <v>187</v>
      </c>
      <c r="AM234" s="16" t="s">
        <v>88</v>
      </c>
    </row>
    <row r="235" spans="1:57" s="13" customFormat="1">
      <c r="B235" s="147"/>
      <c r="D235" s="143" t="s">
        <v>191</v>
      </c>
      <c r="E235" s="148" t="s">
        <v>364</v>
      </c>
      <c r="F235" s="149" t="s">
        <v>365</v>
      </c>
      <c r="H235" s="150">
        <v>42.466000000000001</v>
      </c>
      <c r="L235" s="147"/>
      <c r="AL235" s="148" t="s">
        <v>191</v>
      </c>
      <c r="AM235" s="148" t="s">
        <v>88</v>
      </c>
      <c r="AN235" s="13" t="s">
        <v>88</v>
      </c>
      <c r="AO235" s="13" t="s">
        <v>33</v>
      </c>
      <c r="AP235" s="13" t="s">
        <v>86</v>
      </c>
      <c r="AQ235" s="148" t="s">
        <v>178</v>
      </c>
    </row>
    <row r="236" spans="1:57" s="2" customFormat="1" ht="24.2" customHeight="1">
      <c r="A236" s="28"/>
      <c r="B236" s="134"/>
      <c r="C236" s="135" t="s">
        <v>366</v>
      </c>
      <c r="D236" s="135" t="s">
        <v>180</v>
      </c>
      <c r="E236" s="136" t="s">
        <v>367</v>
      </c>
      <c r="F236" s="137" t="s">
        <v>368</v>
      </c>
      <c r="G236" s="138" t="s">
        <v>183</v>
      </c>
      <c r="H236" s="139">
        <v>249.8</v>
      </c>
      <c r="I236" s="140"/>
      <c r="J236" s="140">
        <f>ROUND(I236*H236,2)</f>
        <v>0</v>
      </c>
      <c r="K236" s="137" t="s">
        <v>184</v>
      </c>
      <c r="L236" s="29"/>
      <c r="M236" s="28"/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AJ236" s="141" t="s">
        <v>185</v>
      </c>
      <c r="AL236" s="141" t="s">
        <v>180</v>
      </c>
      <c r="AM236" s="141" t="s">
        <v>88</v>
      </c>
      <c r="AQ236" s="16" t="s">
        <v>178</v>
      </c>
      <c r="AW236" s="142" t="e">
        <f>IF(#REF!="základní",J236,0)</f>
        <v>#REF!</v>
      </c>
      <c r="AX236" s="142" t="e">
        <f>IF(#REF!="snížená",J236,0)</f>
        <v>#REF!</v>
      </c>
      <c r="AY236" s="142" t="e">
        <f>IF(#REF!="zákl. přenesená",J236,0)</f>
        <v>#REF!</v>
      </c>
      <c r="AZ236" s="142" t="e">
        <f>IF(#REF!="sníž. přenesená",J236,0)</f>
        <v>#REF!</v>
      </c>
      <c r="BA236" s="142" t="e">
        <f>IF(#REF!="nulová",J236,0)</f>
        <v>#REF!</v>
      </c>
      <c r="BB236" s="16" t="s">
        <v>86</v>
      </c>
      <c r="BC236" s="142">
        <f>ROUND(I236*H236,2)</f>
        <v>0</v>
      </c>
      <c r="BD236" s="16" t="s">
        <v>185</v>
      </c>
      <c r="BE236" s="141" t="s">
        <v>369</v>
      </c>
    </row>
    <row r="237" spans="1:57" s="2" customFormat="1" ht="19.5">
      <c r="A237" s="28"/>
      <c r="B237" s="29"/>
      <c r="C237" s="28"/>
      <c r="D237" s="143" t="s">
        <v>187</v>
      </c>
      <c r="E237" s="28"/>
      <c r="F237" s="144" t="s">
        <v>370</v>
      </c>
      <c r="G237" s="28"/>
      <c r="H237" s="28"/>
      <c r="I237" s="28"/>
      <c r="J237" s="28"/>
      <c r="K237" s="28"/>
      <c r="L237" s="29"/>
      <c r="M237" s="28"/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AL237" s="16" t="s">
        <v>187</v>
      </c>
      <c r="AM237" s="16" t="s">
        <v>88</v>
      </c>
    </row>
    <row r="238" spans="1:57" s="2" customFormat="1">
      <c r="A238" s="28"/>
      <c r="B238" s="29"/>
      <c r="C238" s="28"/>
      <c r="D238" s="145" t="s">
        <v>189</v>
      </c>
      <c r="E238" s="28"/>
      <c r="F238" s="146" t="s">
        <v>371</v>
      </c>
      <c r="G238" s="28"/>
      <c r="H238" s="28"/>
      <c r="I238" s="28"/>
      <c r="J238" s="28"/>
      <c r="K238" s="28"/>
      <c r="L238" s="29"/>
      <c r="M238" s="28"/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AL238" s="16" t="s">
        <v>189</v>
      </c>
      <c r="AM238" s="16" t="s">
        <v>88</v>
      </c>
    </row>
    <row r="239" spans="1:57" s="13" customFormat="1">
      <c r="B239" s="147"/>
      <c r="D239" s="143" t="s">
        <v>191</v>
      </c>
      <c r="E239" s="148" t="s">
        <v>135</v>
      </c>
      <c r="F239" s="149" t="s">
        <v>372</v>
      </c>
      <c r="H239" s="150">
        <v>249.8</v>
      </c>
      <c r="L239" s="147"/>
      <c r="AL239" s="148" t="s">
        <v>191</v>
      </c>
      <c r="AM239" s="148" t="s">
        <v>88</v>
      </c>
      <c r="AN239" s="13" t="s">
        <v>88</v>
      </c>
      <c r="AO239" s="13" t="s">
        <v>33</v>
      </c>
      <c r="AP239" s="13" t="s">
        <v>86</v>
      </c>
      <c r="AQ239" s="148" t="s">
        <v>178</v>
      </c>
    </row>
    <row r="240" spans="1:57" s="2" customFormat="1" ht="16.5" customHeight="1">
      <c r="A240" s="28"/>
      <c r="B240" s="134"/>
      <c r="C240" s="155" t="s">
        <v>373</v>
      </c>
      <c r="D240" s="155" t="s">
        <v>334</v>
      </c>
      <c r="E240" s="156" t="s">
        <v>374</v>
      </c>
      <c r="F240" s="157" t="s">
        <v>375</v>
      </c>
      <c r="G240" s="158" t="s">
        <v>376</v>
      </c>
      <c r="H240" s="159">
        <v>4.9960000000000004</v>
      </c>
      <c r="I240" s="160"/>
      <c r="J240" s="160">
        <f>ROUND(I240*H240,2)</f>
        <v>0</v>
      </c>
      <c r="K240" s="157" t="s">
        <v>184</v>
      </c>
      <c r="L240" s="161"/>
      <c r="M240" s="28"/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AJ240" s="141" t="s">
        <v>231</v>
      </c>
      <c r="AL240" s="141" t="s">
        <v>334</v>
      </c>
      <c r="AM240" s="141" t="s">
        <v>88</v>
      </c>
      <c r="AQ240" s="16" t="s">
        <v>178</v>
      </c>
      <c r="AW240" s="142" t="e">
        <f>IF(#REF!="základní",J240,0)</f>
        <v>#REF!</v>
      </c>
      <c r="AX240" s="142" t="e">
        <f>IF(#REF!="snížená",J240,0)</f>
        <v>#REF!</v>
      </c>
      <c r="AY240" s="142" t="e">
        <f>IF(#REF!="zákl. přenesená",J240,0)</f>
        <v>#REF!</v>
      </c>
      <c r="AZ240" s="142" t="e">
        <f>IF(#REF!="sníž. přenesená",J240,0)</f>
        <v>#REF!</v>
      </c>
      <c r="BA240" s="142" t="e">
        <f>IF(#REF!="nulová",J240,0)</f>
        <v>#REF!</v>
      </c>
      <c r="BB240" s="16" t="s">
        <v>86</v>
      </c>
      <c r="BC240" s="142">
        <f>ROUND(I240*H240,2)</f>
        <v>0</v>
      </c>
      <c r="BD240" s="16" t="s">
        <v>185</v>
      </c>
      <c r="BE240" s="141" t="s">
        <v>377</v>
      </c>
    </row>
    <row r="241" spans="1:57" s="2" customFormat="1">
      <c r="A241" s="28"/>
      <c r="B241" s="29"/>
      <c r="C241" s="28"/>
      <c r="D241" s="143" t="s">
        <v>187</v>
      </c>
      <c r="E241" s="28"/>
      <c r="F241" s="144" t="s">
        <v>375</v>
      </c>
      <c r="G241" s="28"/>
      <c r="H241" s="28"/>
      <c r="I241" s="28"/>
      <c r="J241" s="28"/>
      <c r="K241" s="28"/>
      <c r="L241" s="29"/>
      <c r="M241" s="28"/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AL241" s="16" t="s">
        <v>187</v>
      </c>
      <c r="AM241" s="16" t="s">
        <v>88</v>
      </c>
    </row>
    <row r="242" spans="1:57" s="13" customFormat="1">
      <c r="B242" s="147"/>
      <c r="D242" s="143" t="s">
        <v>191</v>
      </c>
      <c r="F242" s="149" t="s">
        <v>378</v>
      </c>
      <c r="H242" s="150">
        <v>4.9960000000000004</v>
      </c>
      <c r="L242" s="147"/>
      <c r="AL242" s="148" t="s">
        <v>191</v>
      </c>
      <c r="AM242" s="148" t="s">
        <v>88</v>
      </c>
      <c r="AN242" s="13" t="s">
        <v>88</v>
      </c>
      <c r="AO242" s="13" t="s">
        <v>3</v>
      </c>
      <c r="AP242" s="13" t="s">
        <v>86</v>
      </c>
      <c r="AQ242" s="148" t="s">
        <v>178</v>
      </c>
    </row>
    <row r="243" spans="1:57" s="2" customFormat="1" ht="24.2" customHeight="1">
      <c r="A243" s="28"/>
      <c r="B243" s="134"/>
      <c r="C243" s="135" t="s">
        <v>379</v>
      </c>
      <c r="D243" s="135" t="s">
        <v>180</v>
      </c>
      <c r="E243" s="136" t="s">
        <v>380</v>
      </c>
      <c r="F243" s="137" t="s">
        <v>381</v>
      </c>
      <c r="G243" s="138" t="s">
        <v>183</v>
      </c>
      <c r="H243" s="139">
        <v>573.15</v>
      </c>
      <c r="I243" s="140"/>
      <c r="J243" s="140">
        <f>ROUND(I243*H243,2)</f>
        <v>0</v>
      </c>
      <c r="K243" s="137" t="s">
        <v>184</v>
      </c>
      <c r="L243" s="29"/>
      <c r="M243" s="28"/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AJ243" s="141" t="s">
        <v>185</v>
      </c>
      <c r="AL243" s="141" t="s">
        <v>180</v>
      </c>
      <c r="AM243" s="141" t="s">
        <v>88</v>
      </c>
      <c r="AQ243" s="16" t="s">
        <v>178</v>
      </c>
      <c r="AW243" s="142" t="e">
        <f>IF(#REF!="základní",J243,0)</f>
        <v>#REF!</v>
      </c>
      <c r="AX243" s="142" t="e">
        <f>IF(#REF!="snížená",J243,0)</f>
        <v>#REF!</v>
      </c>
      <c r="AY243" s="142" t="e">
        <f>IF(#REF!="zákl. přenesená",J243,0)</f>
        <v>#REF!</v>
      </c>
      <c r="AZ243" s="142" t="e">
        <f>IF(#REF!="sníž. přenesená",J243,0)</f>
        <v>#REF!</v>
      </c>
      <c r="BA243" s="142" t="e">
        <f>IF(#REF!="nulová",J243,0)</f>
        <v>#REF!</v>
      </c>
      <c r="BB243" s="16" t="s">
        <v>86</v>
      </c>
      <c r="BC243" s="142">
        <f>ROUND(I243*H243,2)</f>
        <v>0</v>
      </c>
      <c r="BD243" s="16" t="s">
        <v>185</v>
      </c>
      <c r="BE243" s="141" t="s">
        <v>382</v>
      </c>
    </row>
    <row r="244" spans="1:57" s="2" customFormat="1" ht="19.5">
      <c r="A244" s="28"/>
      <c r="B244" s="29"/>
      <c r="C244" s="28"/>
      <c r="D244" s="143" t="s">
        <v>187</v>
      </c>
      <c r="E244" s="28"/>
      <c r="F244" s="144" t="s">
        <v>383</v>
      </c>
      <c r="G244" s="28"/>
      <c r="H244" s="28"/>
      <c r="I244" s="28"/>
      <c r="J244" s="28"/>
      <c r="K244" s="28"/>
      <c r="L244" s="29"/>
      <c r="M244" s="28"/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AL244" s="16" t="s">
        <v>187</v>
      </c>
      <c r="AM244" s="16" t="s">
        <v>88</v>
      </c>
    </row>
    <row r="245" spans="1:57" s="2" customFormat="1">
      <c r="A245" s="28"/>
      <c r="B245" s="29"/>
      <c r="C245" s="28"/>
      <c r="D245" s="145" t="s">
        <v>189</v>
      </c>
      <c r="E245" s="28"/>
      <c r="F245" s="146" t="s">
        <v>384</v>
      </c>
      <c r="G245" s="28"/>
      <c r="H245" s="28"/>
      <c r="I245" s="28"/>
      <c r="J245" s="28"/>
      <c r="K245" s="28"/>
      <c r="L245" s="29"/>
      <c r="M245" s="28"/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AL245" s="16" t="s">
        <v>189</v>
      </c>
      <c r="AM245" s="16" t="s">
        <v>88</v>
      </c>
    </row>
    <row r="246" spans="1:57" s="13" customFormat="1">
      <c r="B246" s="147"/>
      <c r="D246" s="143" t="s">
        <v>191</v>
      </c>
      <c r="E246" s="148" t="s">
        <v>1</v>
      </c>
      <c r="F246" s="149" t="s">
        <v>385</v>
      </c>
      <c r="H246" s="150">
        <v>115.55</v>
      </c>
      <c r="L246" s="147"/>
      <c r="AL246" s="148" t="s">
        <v>191</v>
      </c>
      <c r="AM246" s="148" t="s">
        <v>88</v>
      </c>
      <c r="AN246" s="13" t="s">
        <v>88</v>
      </c>
      <c r="AO246" s="13" t="s">
        <v>33</v>
      </c>
      <c r="AP246" s="13" t="s">
        <v>78</v>
      </c>
      <c r="AQ246" s="148" t="s">
        <v>178</v>
      </c>
    </row>
    <row r="247" spans="1:57" s="13" customFormat="1">
      <c r="B247" s="147"/>
      <c r="D247" s="143" t="s">
        <v>191</v>
      </c>
      <c r="E247" s="148" t="s">
        <v>123</v>
      </c>
      <c r="F247" s="149" t="s">
        <v>386</v>
      </c>
      <c r="H247" s="150">
        <v>8.5</v>
      </c>
      <c r="L247" s="147"/>
      <c r="AL247" s="148" t="s">
        <v>191</v>
      </c>
      <c r="AM247" s="148" t="s">
        <v>88</v>
      </c>
      <c r="AN247" s="13" t="s">
        <v>88</v>
      </c>
      <c r="AO247" s="13" t="s">
        <v>33</v>
      </c>
      <c r="AP247" s="13" t="s">
        <v>78</v>
      </c>
      <c r="AQ247" s="148" t="s">
        <v>178</v>
      </c>
    </row>
    <row r="248" spans="1:57" s="13" customFormat="1">
      <c r="B248" s="147"/>
      <c r="D248" s="143" t="s">
        <v>191</v>
      </c>
      <c r="E248" s="148" t="s">
        <v>125</v>
      </c>
      <c r="F248" s="149" t="s">
        <v>387</v>
      </c>
      <c r="H248" s="150">
        <v>439.7</v>
      </c>
      <c r="L248" s="147"/>
      <c r="AL248" s="148" t="s">
        <v>191</v>
      </c>
      <c r="AM248" s="148" t="s">
        <v>88</v>
      </c>
      <c r="AN248" s="13" t="s">
        <v>88</v>
      </c>
      <c r="AO248" s="13" t="s">
        <v>33</v>
      </c>
      <c r="AP248" s="13" t="s">
        <v>78</v>
      </c>
      <c r="AQ248" s="148" t="s">
        <v>178</v>
      </c>
    </row>
    <row r="249" spans="1:57" s="13" customFormat="1">
      <c r="B249" s="147"/>
      <c r="D249" s="143" t="s">
        <v>191</v>
      </c>
      <c r="E249" s="148" t="s">
        <v>127</v>
      </c>
      <c r="F249" s="149" t="s">
        <v>388</v>
      </c>
      <c r="H249" s="150">
        <v>9.4</v>
      </c>
      <c r="L249" s="147"/>
      <c r="AL249" s="148" t="s">
        <v>191</v>
      </c>
      <c r="AM249" s="148" t="s">
        <v>88</v>
      </c>
      <c r="AN249" s="13" t="s">
        <v>88</v>
      </c>
      <c r="AO249" s="13" t="s">
        <v>33</v>
      </c>
      <c r="AP249" s="13" t="s">
        <v>78</v>
      </c>
      <c r="AQ249" s="148" t="s">
        <v>178</v>
      </c>
    </row>
    <row r="250" spans="1:57" s="14" customFormat="1">
      <c r="B250" s="151"/>
      <c r="D250" s="143" t="s">
        <v>191</v>
      </c>
      <c r="E250" s="152" t="s">
        <v>129</v>
      </c>
      <c r="F250" s="153" t="s">
        <v>305</v>
      </c>
      <c r="H250" s="154">
        <v>573.15</v>
      </c>
      <c r="L250" s="151"/>
      <c r="AL250" s="152" t="s">
        <v>191</v>
      </c>
      <c r="AM250" s="152" t="s">
        <v>88</v>
      </c>
      <c r="AN250" s="14" t="s">
        <v>185</v>
      </c>
      <c r="AO250" s="14" t="s">
        <v>33</v>
      </c>
      <c r="AP250" s="14" t="s">
        <v>86</v>
      </c>
      <c r="AQ250" s="152" t="s">
        <v>178</v>
      </c>
    </row>
    <row r="251" spans="1:57" s="2" customFormat="1" ht="16.5" customHeight="1">
      <c r="A251" s="28"/>
      <c r="B251" s="134"/>
      <c r="C251" s="135" t="s">
        <v>389</v>
      </c>
      <c r="D251" s="135" t="s">
        <v>180</v>
      </c>
      <c r="E251" s="136" t="s">
        <v>390</v>
      </c>
      <c r="F251" s="137" t="s">
        <v>391</v>
      </c>
      <c r="G251" s="138" t="s">
        <v>183</v>
      </c>
      <c r="H251" s="139">
        <v>249.8</v>
      </c>
      <c r="I251" s="140"/>
      <c r="J251" s="140">
        <f>ROUND(I251*H251,2)</f>
        <v>0</v>
      </c>
      <c r="K251" s="137" t="s">
        <v>184</v>
      </c>
      <c r="L251" s="29"/>
      <c r="M251" s="28"/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AJ251" s="141" t="s">
        <v>185</v>
      </c>
      <c r="AL251" s="141" t="s">
        <v>180</v>
      </c>
      <c r="AM251" s="141" t="s">
        <v>88</v>
      </c>
      <c r="AQ251" s="16" t="s">
        <v>178</v>
      </c>
      <c r="AW251" s="142" t="e">
        <f>IF(#REF!="základní",J251,0)</f>
        <v>#REF!</v>
      </c>
      <c r="AX251" s="142" t="e">
        <f>IF(#REF!="snížená",J251,0)</f>
        <v>#REF!</v>
      </c>
      <c r="AY251" s="142" t="e">
        <f>IF(#REF!="zákl. přenesená",J251,0)</f>
        <v>#REF!</v>
      </c>
      <c r="AZ251" s="142" t="e">
        <f>IF(#REF!="sníž. přenesená",J251,0)</f>
        <v>#REF!</v>
      </c>
      <c r="BA251" s="142" t="e">
        <f>IF(#REF!="nulová",J251,0)</f>
        <v>#REF!</v>
      </c>
      <c r="BB251" s="16" t="s">
        <v>86</v>
      </c>
      <c r="BC251" s="142">
        <f>ROUND(I251*H251,2)</f>
        <v>0</v>
      </c>
      <c r="BD251" s="16" t="s">
        <v>185</v>
      </c>
      <c r="BE251" s="141" t="s">
        <v>392</v>
      </c>
    </row>
    <row r="252" spans="1:57" s="2" customFormat="1" ht="29.25">
      <c r="A252" s="28"/>
      <c r="B252" s="29"/>
      <c r="C252" s="28"/>
      <c r="D252" s="143" t="s">
        <v>187</v>
      </c>
      <c r="E252" s="28"/>
      <c r="F252" s="144" t="s">
        <v>393</v>
      </c>
      <c r="G252" s="28"/>
      <c r="H252" s="28"/>
      <c r="I252" s="28"/>
      <c r="J252" s="28"/>
      <c r="K252" s="28"/>
      <c r="L252" s="29"/>
      <c r="M252" s="28"/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AL252" s="16" t="s">
        <v>187</v>
      </c>
      <c r="AM252" s="16" t="s">
        <v>88</v>
      </c>
    </row>
    <row r="253" spans="1:57" s="2" customFormat="1">
      <c r="A253" s="28"/>
      <c r="B253" s="29"/>
      <c r="C253" s="28"/>
      <c r="D253" s="145" t="s">
        <v>189</v>
      </c>
      <c r="E253" s="28"/>
      <c r="F253" s="146" t="s">
        <v>394</v>
      </c>
      <c r="G253" s="28"/>
      <c r="H253" s="28"/>
      <c r="I253" s="28"/>
      <c r="J253" s="28"/>
      <c r="K253" s="28"/>
      <c r="L253" s="29"/>
      <c r="M253" s="28"/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AL253" s="16" t="s">
        <v>189</v>
      </c>
      <c r="AM253" s="16" t="s">
        <v>88</v>
      </c>
    </row>
    <row r="254" spans="1:57" s="13" customFormat="1">
      <c r="B254" s="147"/>
      <c r="D254" s="143" t="s">
        <v>191</v>
      </c>
      <c r="E254" s="148" t="s">
        <v>1</v>
      </c>
      <c r="F254" s="149" t="s">
        <v>135</v>
      </c>
      <c r="H254" s="150">
        <v>249.8</v>
      </c>
      <c r="L254" s="147"/>
      <c r="AL254" s="148" t="s">
        <v>191</v>
      </c>
      <c r="AM254" s="148" t="s">
        <v>88</v>
      </c>
      <c r="AN254" s="13" t="s">
        <v>88</v>
      </c>
      <c r="AO254" s="13" t="s">
        <v>33</v>
      </c>
      <c r="AP254" s="13" t="s">
        <v>86</v>
      </c>
      <c r="AQ254" s="148" t="s">
        <v>178</v>
      </c>
    </row>
    <row r="255" spans="1:57" s="12" customFormat="1" ht="22.9" customHeight="1">
      <c r="B255" s="126"/>
      <c r="D255" s="127" t="s">
        <v>77</v>
      </c>
      <c r="E255" s="132" t="s">
        <v>88</v>
      </c>
      <c r="F255" s="132" t="s">
        <v>395</v>
      </c>
      <c r="J255" s="133">
        <f>BC255</f>
        <v>0</v>
      </c>
      <c r="L255" s="126"/>
      <c r="AJ255" s="127" t="s">
        <v>86</v>
      </c>
      <c r="AL255" s="130" t="s">
        <v>77</v>
      </c>
      <c r="AM255" s="130" t="s">
        <v>86</v>
      </c>
      <c r="AQ255" s="127" t="s">
        <v>178</v>
      </c>
      <c r="BC255" s="131">
        <f>SUM(BC256:BC283)</f>
        <v>0</v>
      </c>
    </row>
    <row r="256" spans="1:57" s="2" customFormat="1" ht="37.9" customHeight="1">
      <c r="A256" s="28"/>
      <c r="B256" s="134"/>
      <c r="C256" s="135" t="s">
        <v>396</v>
      </c>
      <c r="D256" s="135" t="s">
        <v>180</v>
      </c>
      <c r="E256" s="136" t="s">
        <v>397</v>
      </c>
      <c r="F256" s="137" t="s">
        <v>398</v>
      </c>
      <c r="G256" s="138" t="s">
        <v>241</v>
      </c>
      <c r="H256" s="139">
        <v>26.5</v>
      </c>
      <c r="I256" s="140"/>
      <c r="J256" s="140">
        <f>ROUND(I256*H256,2)</f>
        <v>0</v>
      </c>
      <c r="K256" s="137" t="s">
        <v>184</v>
      </c>
      <c r="L256" s="29"/>
      <c r="M256" s="28"/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AJ256" s="141" t="s">
        <v>185</v>
      </c>
      <c r="AL256" s="141" t="s">
        <v>180</v>
      </c>
      <c r="AM256" s="141" t="s">
        <v>88</v>
      </c>
      <c r="AQ256" s="16" t="s">
        <v>178</v>
      </c>
      <c r="AW256" s="142" t="e">
        <f>IF(#REF!="základní",J256,0)</f>
        <v>#REF!</v>
      </c>
      <c r="AX256" s="142" t="e">
        <f>IF(#REF!="snížená",J256,0)</f>
        <v>#REF!</v>
      </c>
      <c r="AY256" s="142" t="e">
        <f>IF(#REF!="zákl. přenesená",J256,0)</f>
        <v>#REF!</v>
      </c>
      <c r="AZ256" s="142" t="e">
        <f>IF(#REF!="sníž. přenesená",J256,0)</f>
        <v>#REF!</v>
      </c>
      <c r="BA256" s="142" t="e">
        <f>IF(#REF!="nulová",J256,0)</f>
        <v>#REF!</v>
      </c>
      <c r="BB256" s="16" t="s">
        <v>86</v>
      </c>
      <c r="BC256" s="142">
        <f>ROUND(I256*H256,2)</f>
        <v>0</v>
      </c>
      <c r="BD256" s="16" t="s">
        <v>185</v>
      </c>
      <c r="BE256" s="141" t="s">
        <v>399</v>
      </c>
    </row>
    <row r="257" spans="1:57" s="2" customFormat="1" ht="39">
      <c r="A257" s="28"/>
      <c r="B257" s="29"/>
      <c r="C257" s="28"/>
      <c r="D257" s="143" t="s">
        <v>187</v>
      </c>
      <c r="E257" s="28"/>
      <c r="F257" s="144" t="s">
        <v>400</v>
      </c>
      <c r="G257" s="28"/>
      <c r="H257" s="28"/>
      <c r="I257" s="28"/>
      <c r="J257" s="28"/>
      <c r="K257" s="28"/>
      <c r="L257" s="29"/>
      <c r="M257" s="28"/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AL257" s="16" t="s">
        <v>187</v>
      </c>
      <c r="AM257" s="16" t="s">
        <v>88</v>
      </c>
    </row>
    <row r="258" spans="1:57" s="2" customFormat="1">
      <c r="A258" s="28"/>
      <c r="B258" s="29"/>
      <c r="C258" s="28"/>
      <c r="D258" s="145" t="s">
        <v>189</v>
      </c>
      <c r="E258" s="28"/>
      <c r="F258" s="146" t="s">
        <v>401</v>
      </c>
      <c r="G258" s="28"/>
      <c r="H258" s="28"/>
      <c r="I258" s="28"/>
      <c r="J258" s="28"/>
      <c r="K258" s="28"/>
      <c r="L258" s="29"/>
      <c r="M258" s="28"/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AL258" s="16" t="s">
        <v>189</v>
      </c>
      <c r="AM258" s="16" t="s">
        <v>88</v>
      </c>
    </row>
    <row r="259" spans="1:57" s="13" customFormat="1">
      <c r="B259" s="147"/>
      <c r="D259" s="143" t="s">
        <v>191</v>
      </c>
      <c r="E259" s="148" t="s">
        <v>1</v>
      </c>
      <c r="F259" s="149" t="s">
        <v>402</v>
      </c>
      <c r="H259" s="150">
        <v>26.5</v>
      </c>
      <c r="L259" s="147"/>
      <c r="AL259" s="148" t="s">
        <v>191</v>
      </c>
      <c r="AM259" s="148" t="s">
        <v>88</v>
      </c>
      <c r="AN259" s="13" t="s">
        <v>88</v>
      </c>
      <c r="AO259" s="13" t="s">
        <v>33</v>
      </c>
      <c r="AP259" s="13" t="s">
        <v>86</v>
      </c>
      <c r="AQ259" s="148" t="s">
        <v>178</v>
      </c>
    </row>
    <row r="260" spans="1:57" s="2" customFormat="1" ht="16.5" customHeight="1">
      <c r="A260" s="28"/>
      <c r="B260" s="134"/>
      <c r="C260" s="135" t="s">
        <v>403</v>
      </c>
      <c r="D260" s="135" t="s">
        <v>180</v>
      </c>
      <c r="E260" s="136" t="s">
        <v>404</v>
      </c>
      <c r="F260" s="137" t="s">
        <v>405</v>
      </c>
      <c r="G260" s="138" t="s">
        <v>263</v>
      </c>
      <c r="H260" s="139">
        <v>2.944</v>
      </c>
      <c r="I260" s="140"/>
      <c r="J260" s="140">
        <f>ROUND(I260*H260,2)</f>
        <v>0</v>
      </c>
      <c r="K260" s="137" t="s">
        <v>184</v>
      </c>
      <c r="L260" s="29"/>
      <c r="M260" s="28"/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AJ260" s="141" t="s">
        <v>185</v>
      </c>
      <c r="AL260" s="141" t="s">
        <v>180</v>
      </c>
      <c r="AM260" s="141" t="s">
        <v>88</v>
      </c>
      <c r="AQ260" s="16" t="s">
        <v>178</v>
      </c>
      <c r="AW260" s="142" t="e">
        <f>IF(#REF!="základní",J260,0)</f>
        <v>#REF!</v>
      </c>
      <c r="AX260" s="142" t="e">
        <f>IF(#REF!="snížená",J260,0)</f>
        <v>#REF!</v>
      </c>
      <c r="AY260" s="142" t="e">
        <f>IF(#REF!="zákl. přenesená",J260,0)</f>
        <v>#REF!</v>
      </c>
      <c r="AZ260" s="142" t="e">
        <f>IF(#REF!="sníž. přenesená",J260,0)</f>
        <v>#REF!</v>
      </c>
      <c r="BA260" s="142" t="e">
        <f>IF(#REF!="nulová",J260,0)</f>
        <v>#REF!</v>
      </c>
      <c r="BB260" s="16" t="s">
        <v>86</v>
      </c>
      <c r="BC260" s="142">
        <f>ROUND(I260*H260,2)</f>
        <v>0</v>
      </c>
      <c r="BD260" s="16" t="s">
        <v>185</v>
      </c>
      <c r="BE260" s="141" t="s">
        <v>406</v>
      </c>
    </row>
    <row r="261" spans="1:57" s="2" customFormat="1" ht="19.5">
      <c r="A261" s="28"/>
      <c r="B261" s="29"/>
      <c r="C261" s="28"/>
      <c r="D261" s="143" t="s">
        <v>187</v>
      </c>
      <c r="E261" s="28"/>
      <c r="F261" s="144" t="s">
        <v>407</v>
      </c>
      <c r="G261" s="28"/>
      <c r="H261" s="28"/>
      <c r="I261" s="28"/>
      <c r="J261" s="28"/>
      <c r="K261" s="28"/>
      <c r="L261" s="29"/>
      <c r="M261" s="28"/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AL261" s="16" t="s">
        <v>187</v>
      </c>
      <c r="AM261" s="16" t="s">
        <v>88</v>
      </c>
    </row>
    <row r="262" spans="1:57" s="2" customFormat="1">
      <c r="A262" s="28"/>
      <c r="B262" s="29"/>
      <c r="C262" s="28"/>
      <c r="D262" s="145" t="s">
        <v>189</v>
      </c>
      <c r="E262" s="28"/>
      <c r="F262" s="146" t="s">
        <v>408</v>
      </c>
      <c r="G262" s="28"/>
      <c r="H262" s="28"/>
      <c r="I262" s="28"/>
      <c r="J262" s="28"/>
      <c r="K262" s="28"/>
      <c r="L262" s="29"/>
      <c r="M262" s="28"/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AL262" s="16" t="s">
        <v>189</v>
      </c>
      <c r="AM262" s="16" t="s">
        <v>88</v>
      </c>
    </row>
    <row r="263" spans="1:57" s="13" customFormat="1">
      <c r="B263" s="147"/>
      <c r="D263" s="143" t="s">
        <v>191</v>
      </c>
      <c r="E263" s="148" t="s">
        <v>101</v>
      </c>
      <c r="F263" s="149" t="s">
        <v>409</v>
      </c>
      <c r="H263" s="150">
        <v>2.944</v>
      </c>
      <c r="L263" s="147"/>
      <c r="AL263" s="148" t="s">
        <v>191</v>
      </c>
      <c r="AM263" s="148" t="s">
        <v>88</v>
      </c>
      <c r="AN263" s="13" t="s">
        <v>88</v>
      </c>
      <c r="AO263" s="13" t="s">
        <v>33</v>
      </c>
      <c r="AP263" s="13" t="s">
        <v>86</v>
      </c>
      <c r="AQ263" s="148" t="s">
        <v>178</v>
      </c>
    </row>
    <row r="264" spans="1:57" s="178" customFormat="1" ht="24.2" customHeight="1">
      <c r="A264" s="175"/>
      <c r="B264" s="176"/>
      <c r="C264" s="170" t="s">
        <v>410</v>
      </c>
      <c r="D264" s="170" t="s">
        <v>180</v>
      </c>
      <c r="E264" s="171" t="s">
        <v>411</v>
      </c>
      <c r="F264" s="165" t="s">
        <v>412</v>
      </c>
      <c r="G264" s="172" t="s">
        <v>263</v>
      </c>
      <c r="H264" s="173">
        <v>25.125</v>
      </c>
      <c r="I264" s="174"/>
      <c r="J264" s="174">
        <f>ROUND(I264*H264,2)</f>
        <v>0</v>
      </c>
      <c r="K264" s="165" t="s">
        <v>184</v>
      </c>
      <c r="L264" s="177"/>
      <c r="M264" s="175"/>
      <c r="N264" s="175"/>
      <c r="O264" s="175"/>
      <c r="P264" s="175"/>
      <c r="Q264" s="175"/>
      <c r="R264" s="175"/>
      <c r="S264" s="175"/>
      <c r="T264" s="175"/>
      <c r="U264" s="175"/>
      <c r="V264" s="175"/>
      <c r="W264" s="175"/>
      <c r="AJ264" s="179" t="s">
        <v>185</v>
      </c>
      <c r="AL264" s="179" t="s">
        <v>180</v>
      </c>
      <c r="AM264" s="179" t="s">
        <v>88</v>
      </c>
      <c r="AQ264" s="180" t="s">
        <v>178</v>
      </c>
      <c r="AW264" s="181" t="e">
        <f>IF(#REF!="základní",J264,0)</f>
        <v>#REF!</v>
      </c>
      <c r="AX264" s="181" t="e">
        <f>IF(#REF!="snížená",J264,0)</f>
        <v>#REF!</v>
      </c>
      <c r="AY264" s="181" t="e">
        <f>IF(#REF!="zákl. přenesená",J264,0)</f>
        <v>#REF!</v>
      </c>
      <c r="AZ264" s="181" t="e">
        <f>IF(#REF!="sníž. přenesená",J264,0)</f>
        <v>#REF!</v>
      </c>
      <c r="BA264" s="181" t="e">
        <f>IF(#REF!="nulová",J264,0)</f>
        <v>#REF!</v>
      </c>
      <c r="BB264" s="180" t="s">
        <v>86</v>
      </c>
      <c r="BC264" s="181">
        <f>ROUND(I264*H264,2)</f>
        <v>0</v>
      </c>
      <c r="BD264" s="180" t="s">
        <v>185</v>
      </c>
      <c r="BE264" s="179" t="s">
        <v>413</v>
      </c>
    </row>
    <row r="265" spans="1:57" s="2" customFormat="1" ht="19.5">
      <c r="A265" s="28"/>
      <c r="B265" s="29"/>
      <c r="C265" s="28"/>
      <c r="D265" s="143" t="s">
        <v>187</v>
      </c>
      <c r="E265" s="28"/>
      <c r="F265" s="144" t="s">
        <v>414</v>
      </c>
      <c r="G265" s="28"/>
      <c r="H265" s="28"/>
      <c r="I265" s="28"/>
      <c r="J265" s="28"/>
      <c r="K265" s="28"/>
      <c r="L265" s="29"/>
      <c r="M265" s="28"/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AL265" s="16" t="s">
        <v>187</v>
      </c>
      <c r="AM265" s="16" t="s">
        <v>88</v>
      </c>
    </row>
    <row r="266" spans="1:57" s="2" customFormat="1">
      <c r="A266" s="28"/>
      <c r="B266" s="29"/>
      <c r="C266" s="28"/>
      <c r="D266" s="145" t="s">
        <v>189</v>
      </c>
      <c r="E266" s="28"/>
      <c r="F266" s="146" t="s">
        <v>415</v>
      </c>
      <c r="G266" s="28"/>
      <c r="H266" s="28"/>
      <c r="I266" s="28"/>
      <c r="J266" s="28"/>
      <c r="K266" s="28"/>
      <c r="L266" s="29"/>
      <c r="M266" s="28"/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AL266" s="16" t="s">
        <v>189</v>
      </c>
      <c r="AM266" s="16" t="s">
        <v>88</v>
      </c>
    </row>
    <row r="267" spans="1:57" s="13" customFormat="1">
      <c r="B267" s="147"/>
      <c r="D267" s="143" t="s">
        <v>191</v>
      </c>
      <c r="E267" s="148" t="s">
        <v>103</v>
      </c>
      <c r="F267" s="149" t="s">
        <v>416</v>
      </c>
      <c r="H267" s="150">
        <v>25.125</v>
      </c>
      <c r="L267" s="147"/>
      <c r="AL267" s="148" t="s">
        <v>191</v>
      </c>
      <c r="AM267" s="148" t="s">
        <v>88</v>
      </c>
      <c r="AN267" s="13" t="s">
        <v>88</v>
      </c>
      <c r="AO267" s="13" t="s">
        <v>33</v>
      </c>
      <c r="AP267" s="13" t="s">
        <v>86</v>
      </c>
      <c r="AQ267" s="148" t="s">
        <v>178</v>
      </c>
    </row>
    <row r="268" spans="1:57" s="2" customFormat="1" ht="24.2" customHeight="1">
      <c r="A268" s="28"/>
      <c r="B268" s="134"/>
      <c r="C268" s="135" t="s">
        <v>417</v>
      </c>
      <c r="D268" s="135" t="s">
        <v>180</v>
      </c>
      <c r="E268" s="136" t="s">
        <v>418</v>
      </c>
      <c r="F268" s="137" t="s">
        <v>419</v>
      </c>
      <c r="G268" s="138" t="s">
        <v>263</v>
      </c>
      <c r="H268" s="139">
        <v>25.125</v>
      </c>
      <c r="I268" s="140"/>
      <c r="J268" s="140">
        <f>ROUND(I268*H268,2)</f>
        <v>0</v>
      </c>
      <c r="K268" s="137" t="s">
        <v>184</v>
      </c>
      <c r="L268" s="29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AJ268" s="141" t="s">
        <v>185</v>
      </c>
      <c r="AL268" s="141" t="s">
        <v>180</v>
      </c>
      <c r="AM268" s="141" t="s">
        <v>88</v>
      </c>
      <c r="AQ268" s="16" t="s">
        <v>178</v>
      </c>
      <c r="AW268" s="142" t="e">
        <f>IF(#REF!="základní",J268,0)</f>
        <v>#REF!</v>
      </c>
      <c r="AX268" s="142" t="e">
        <f>IF(#REF!="snížená",J268,0)</f>
        <v>#REF!</v>
      </c>
      <c r="AY268" s="142" t="e">
        <f>IF(#REF!="zákl. přenesená",J268,0)</f>
        <v>#REF!</v>
      </c>
      <c r="AZ268" s="142" t="e">
        <f>IF(#REF!="sníž. přenesená",J268,0)</f>
        <v>#REF!</v>
      </c>
      <c r="BA268" s="142" t="e">
        <f>IF(#REF!="nulová",J268,0)</f>
        <v>#REF!</v>
      </c>
      <c r="BB268" s="16" t="s">
        <v>86</v>
      </c>
      <c r="BC268" s="142">
        <f>ROUND(I268*H268,2)</f>
        <v>0</v>
      </c>
      <c r="BD268" s="16" t="s">
        <v>185</v>
      </c>
      <c r="BE268" s="141" t="s">
        <v>420</v>
      </c>
    </row>
    <row r="269" spans="1:57" s="2" customFormat="1" ht="19.5">
      <c r="A269" s="28"/>
      <c r="B269" s="29"/>
      <c r="C269" s="28"/>
      <c r="D269" s="143" t="s">
        <v>187</v>
      </c>
      <c r="E269" s="28"/>
      <c r="F269" s="144" t="s">
        <v>421</v>
      </c>
      <c r="G269" s="28"/>
      <c r="H269" s="28"/>
      <c r="I269" s="28"/>
      <c r="J269" s="28"/>
      <c r="K269" s="28"/>
      <c r="L269" s="29"/>
      <c r="M269" s="28"/>
      <c r="N269" s="28"/>
      <c r="O269" s="28"/>
      <c r="P269" s="28"/>
      <c r="Q269" s="28"/>
      <c r="R269" s="28"/>
      <c r="S269" s="28"/>
      <c r="T269" s="28"/>
      <c r="U269" s="28"/>
      <c r="V269" s="28"/>
      <c r="W269" s="28"/>
      <c r="AL269" s="16" t="s">
        <v>187</v>
      </c>
      <c r="AM269" s="16" t="s">
        <v>88</v>
      </c>
    </row>
    <row r="270" spans="1:57" s="2" customFormat="1">
      <c r="A270" s="28"/>
      <c r="B270" s="29"/>
      <c r="C270" s="28"/>
      <c r="D270" s="145" t="s">
        <v>189</v>
      </c>
      <c r="E270" s="28"/>
      <c r="F270" s="146" t="s">
        <v>422</v>
      </c>
      <c r="G270" s="28"/>
      <c r="H270" s="28"/>
      <c r="I270" s="28"/>
      <c r="J270" s="28"/>
      <c r="K270" s="28"/>
      <c r="L270" s="29"/>
      <c r="M270" s="28"/>
      <c r="N270" s="28"/>
      <c r="O270" s="28"/>
      <c r="P270" s="28"/>
      <c r="Q270" s="28"/>
      <c r="R270" s="28"/>
      <c r="S270" s="28"/>
      <c r="T270" s="28"/>
      <c r="U270" s="28"/>
      <c r="V270" s="28"/>
      <c r="W270" s="28"/>
      <c r="AL270" s="16" t="s">
        <v>189</v>
      </c>
      <c r="AM270" s="16" t="s">
        <v>88</v>
      </c>
    </row>
    <row r="271" spans="1:57" s="13" customFormat="1">
      <c r="B271" s="147"/>
      <c r="D271" s="143" t="s">
        <v>191</v>
      </c>
      <c r="E271" s="148" t="s">
        <v>1</v>
      </c>
      <c r="F271" s="149" t="s">
        <v>103</v>
      </c>
      <c r="H271" s="150">
        <v>25.125</v>
      </c>
      <c r="L271" s="147"/>
      <c r="AL271" s="148" t="s">
        <v>191</v>
      </c>
      <c r="AM271" s="148" t="s">
        <v>88</v>
      </c>
      <c r="AN271" s="13" t="s">
        <v>88</v>
      </c>
      <c r="AO271" s="13" t="s">
        <v>33</v>
      </c>
      <c r="AP271" s="13" t="s">
        <v>86</v>
      </c>
      <c r="AQ271" s="148" t="s">
        <v>178</v>
      </c>
    </row>
    <row r="272" spans="1:57" s="2" customFormat="1" ht="16.5" customHeight="1">
      <c r="A272" s="28"/>
      <c r="B272" s="134"/>
      <c r="C272" s="135" t="s">
        <v>423</v>
      </c>
      <c r="D272" s="135" t="s">
        <v>180</v>
      </c>
      <c r="E272" s="136" t="s">
        <v>424</v>
      </c>
      <c r="F272" s="137" t="s">
        <v>425</v>
      </c>
      <c r="G272" s="138" t="s">
        <v>183</v>
      </c>
      <c r="H272" s="139">
        <v>48.25</v>
      </c>
      <c r="I272" s="140"/>
      <c r="J272" s="140">
        <f>ROUND(I272*H272,2)</f>
        <v>0</v>
      </c>
      <c r="K272" s="137" t="s">
        <v>184</v>
      </c>
      <c r="L272" s="29"/>
      <c r="M272" s="28"/>
      <c r="N272" s="28"/>
      <c r="O272" s="28"/>
      <c r="P272" s="28"/>
      <c r="Q272" s="28"/>
      <c r="R272" s="28"/>
      <c r="S272" s="28"/>
      <c r="T272" s="28"/>
      <c r="U272" s="28"/>
      <c r="V272" s="28"/>
      <c r="W272" s="28"/>
      <c r="AJ272" s="141" t="s">
        <v>185</v>
      </c>
      <c r="AL272" s="141" t="s">
        <v>180</v>
      </c>
      <c r="AM272" s="141" t="s">
        <v>88</v>
      </c>
      <c r="AQ272" s="16" t="s">
        <v>178</v>
      </c>
      <c r="AW272" s="142" t="e">
        <f>IF(#REF!="základní",J272,0)</f>
        <v>#REF!</v>
      </c>
      <c r="AX272" s="142" t="e">
        <f>IF(#REF!="snížená",J272,0)</f>
        <v>#REF!</v>
      </c>
      <c r="AY272" s="142" t="e">
        <f>IF(#REF!="zákl. přenesená",J272,0)</f>
        <v>#REF!</v>
      </c>
      <c r="AZ272" s="142" t="e">
        <f>IF(#REF!="sníž. přenesená",J272,0)</f>
        <v>#REF!</v>
      </c>
      <c r="BA272" s="142" t="e">
        <f>IF(#REF!="nulová",J272,0)</f>
        <v>#REF!</v>
      </c>
      <c r="BB272" s="16" t="s">
        <v>86</v>
      </c>
      <c r="BC272" s="142">
        <f>ROUND(I272*H272,2)</f>
        <v>0</v>
      </c>
      <c r="BD272" s="16" t="s">
        <v>185</v>
      </c>
      <c r="BE272" s="141" t="s">
        <v>426</v>
      </c>
    </row>
    <row r="273" spans="1:57" s="2" customFormat="1">
      <c r="A273" s="28"/>
      <c r="B273" s="29"/>
      <c r="C273" s="28"/>
      <c r="D273" s="143" t="s">
        <v>187</v>
      </c>
      <c r="E273" s="28"/>
      <c r="F273" s="144" t="s">
        <v>427</v>
      </c>
      <c r="G273" s="28"/>
      <c r="H273" s="28"/>
      <c r="I273" s="28"/>
      <c r="J273" s="28"/>
      <c r="K273" s="28"/>
      <c r="L273" s="29"/>
      <c r="M273" s="28"/>
      <c r="N273" s="28"/>
      <c r="O273" s="28"/>
      <c r="P273" s="28"/>
      <c r="Q273" s="28"/>
      <c r="R273" s="28"/>
      <c r="S273" s="28"/>
      <c r="T273" s="28"/>
      <c r="U273" s="28"/>
      <c r="V273" s="28"/>
      <c r="W273" s="28"/>
      <c r="AL273" s="16" t="s">
        <v>187</v>
      </c>
      <c r="AM273" s="16" t="s">
        <v>88</v>
      </c>
    </row>
    <row r="274" spans="1:57" s="2" customFormat="1">
      <c r="A274" s="28"/>
      <c r="B274" s="29"/>
      <c r="C274" s="28"/>
      <c r="D274" s="145" t="s">
        <v>189</v>
      </c>
      <c r="E274" s="28"/>
      <c r="F274" s="146" t="s">
        <v>428</v>
      </c>
      <c r="G274" s="28"/>
      <c r="H274" s="28"/>
      <c r="I274" s="28"/>
      <c r="J274" s="28"/>
      <c r="K274" s="28"/>
      <c r="L274" s="29"/>
      <c r="M274" s="28"/>
      <c r="N274" s="28"/>
      <c r="O274" s="28"/>
      <c r="P274" s="28"/>
      <c r="Q274" s="28"/>
      <c r="R274" s="28"/>
      <c r="S274" s="28"/>
      <c r="T274" s="28"/>
      <c r="U274" s="28"/>
      <c r="V274" s="28"/>
      <c r="W274" s="28"/>
      <c r="AL274" s="16" t="s">
        <v>189</v>
      </c>
      <c r="AM274" s="16" t="s">
        <v>88</v>
      </c>
    </row>
    <row r="275" spans="1:57" s="13" customFormat="1">
      <c r="B275" s="147"/>
      <c r="D275" s="143" t="s">
        <v>191</v>
      </c>
      <c r="E275" s="148" t="s">
        <v>106</v>
      </c>
      <c r="F275" s="149" t="s">
        <v>429</v>
      </c>
      <c r="H275" s="150">
        <v>48.25</v>
      </c>
      <c r="L275" s="147"/>
      <c r="AL275" s="148" t="s">
        <v>191</v>
      </c>
      <c r="AM275" s="148" t="s">
        <v>88</v>
      </c>
      <c r="AN275" s="13" t="s">
        <v>88</v>
      </c>
      <c r="AO275" s="13" t="s">
        <v>33</v>
      </c>
      <c r="AP275" s="13" t="s">
        <v>86</v>
      </c>
      <c r="AQ275" s="148" t="s">
        <v>178</v>
      </c>
    </row>
    <row r="276" spans="1:57" s="2" customFormat="1" ht="16.5" customHeight="1">
      <c r="A276" s="28"/>
      <c r="B276" s="134"/>
      <c r="C276" s="135" t="s">
        <v>430</v>
      </c>
      <c r="D276" s="135" t="s">
        <v>180</v>
      </c>
      <c r="E276" s="136" t="s">
        <v>431</v>
      </c>
      <c r="F276" s="137" t="s">
        <v>432</v>
      </c>
      <c r="G276" s="138" t="s">
        <v>183</v>
      </c>
      <c r="H276" s="139">
        <v>48.25</v>
      </c>
      <c r="I276" s="140"/>
      <c r="J276" s="140">
        <f>ROUND(I276*H276,2)</f>
        <v>0</v>
      </c>
      <c r="K276" s="137" t="s">
        <v>184</v>
      </c>
      <c r="L276" s="29"/>
      <c r="M276" s="28"/>
      <c r="N276" s="28"/>
      <c r="O276" s="28"/>
      <c r="P276" s="28"/>
      <c r="Q276" s="28"/>
      <c r="R276" s="28"/>
      <c r="S276" s="28"/>
      <c r="T276" s="28"/>
      <c r="U276" s="28"/>
      <c r="V276" s="28"/>
      <c r="W276" s="28"/>
      <c r="AJ276" s="141" t="s">
        <v>185</v>
      </c>
      <c r="AL276" s="141" t="s">
        <v>180</v>
      </c>
      <c r="AM276" s="141" t="s">
        <v>88</v>
      </c>
      <c r="AQ276" s="16" t="s">
        <v>178</v>
      </c>
      <c r="AW276" s="142" t="e">
        <f>IF(#REF!="základní",J276,0)</f>
        <v>#REF!</v>
      </c>
      <c r="AX276" s="142" t="e">
        <f>IF(#REF!="snížená",J276,0)</f>
        <v>#REF!</v>
      </c>
      <c r="AY276" s="142" t="e">
        <f>IF(#REF!="zákl. přenesená",J276,0)</f>
        <v>#REF!</v>
      </c>
      <c r="AZ276" s="142" t="e">
        <f>IF(#REF!="sníž. přenesená",J276,0)</f>
        <v>#REF!</v>
      </c>
      <c r="BA276" s="142" t="e">
        <f>IF(#REF!="nulová",J276,0)</f>
        <v>#REF!</v>
      </c>
      <c r="BB276" s="16" t="s">
        <v>86</v>
      </c>
      <c r="BC276" s="142">
        <f>ROUND(I276*H276,2)</f>
        <v>0</v>
      </c>
      <c r="BD276" s="16" t="s">
        <v>185</v>
      </c>
      <c r="BE276" s="141" t="s">
        <v>433</v>
      </c>
    </row>
    <row r="277" spans="1:57" s="2" customFormat="1" ht="19.5">
      <c r="A277" s="28"/>
      <c r="B277" s="29"/>
      <c r="C277" s="28"/>
      <c r="D277" s="143" t="s">
        <v>187</v>
      </c>
      <c r="E277" s="28"/>
      <c r="F277" s="144" t="s">
        <v>434</v>
      </c>
      <c r="G277" s="28"/>
      <c r="H277" s="28"/>
      <c r="I277" s="28"/>
      <c r="J277" s="28"/>
      <c r="K277" s="28"/>
      <c r="L277" s="29"/>
      <c r="M277" s="28"/>
      <c r="N277" s="28"/>
      <c r="O277" s="28"/>
      <c r="P277" s="28"/>
      <c r="Q277" s="28"/>
      <c r="R277" s="28"/>
      <c r="S277" s="28"/>
      <c r="T277" s="28"/>
      <c r="U277" s="28"/>
      <c r="V277" s="28"/>
      <c r="W277" s="28"/>
      <c r="AL277" s="16" t="s">
        <v>187</v>
      </c>
      <c r="AM277" s="16" t="s">
        <v>88</v>
      </c>
    </row>
    <row r="278" spans="1:57" s="2" customFormat="1">
      <c r="A278" s="28"/>
      <c r="B278" s="29"/>
      <c r="C278" s="28"/>
      <c r="D278" s="145" t="s">
        <v>189</v>
      </c>
      <c r="E278" s="28"/>
      <c r="F278" s="146" t="s">
        <v>435</v>
      </c>
      <c r="G278" s="28"/>
      <c r="H278" s="28"/>
      <c r="I278" s="28"/>
      <c r="J278" s="28"/>
      <c r="K278" s="28"/>
      <c r="L278" s="29"/>
      <c r="M278" s="28"/>
      <c r="N278" s="28"/>
      <c r="O278" s="28"/>
      <c r="P278" s="28"/>
      <c r="Q278" s="28"/>
      <c r="R278" s="28"/>
      <c r="S278" s="28"/>
      <c r="T278" s="28"/>
      <c r="U278" s="28"/>
      <c r="V278" s="28"/>
      <c r="W278" s="28"/>
      <c r="AL278" s="16" t="s">
        <v>189</v>
      </c>
      <c r="AM278" s="16" t="s">
        <v>88</v>
      </c>
    </row>
    <row r="279" spans="1:57" s="13" customFormat="1">
      <c r="B279" s="147"/>
      <c r="D279" s="143" t="s">
        <v>191</v>
      </c>
      <c r="E279" s="148" t="s">
        <v>1</v>
      </c>
      <c r="F279" s="149" t="s">
        <v>106</v>
      </c>
      <c r="H279" s="150">
        <v>48.25</v>
      </c>
      <c r="L279" s="147"/>
      <c r="AL279" s="148" t="s">
        <v>191</v>
      </c>
      <c r="AM279" s="148" t="s">
        <v>88</v>
      </c>
      <c r="AN279" s="13" t="s">
        <v>88</v>
      </c>
      <c r="AO279" s="13" t="s">
        <v>33</v>
      </c>
      <c r="AP279" s="13" t="s">
        <v>86</v>
      </c>
      <c r="AQ279" s="148" t="s">
        <v>178</v>
      </c>
    </row>
    <row r="280" spans="1:57" s="178" customFormat="1" ht="24.2" customHeight="1">
      <c r="A280" s="175"/>
      <c r="B280" s="176"/>
      <c r="C280" s="170" t="s">
        <v>436</v>
      </c>
      <c r="D280" s="170" t="s">
        <v>180</v>
      </c>
      <c r="E280" s="171" t="s">
        <v>437</v>
      </c>
      <c r="F280" s="165" t="s">
        <v>438</v>
      </c>
      <c r="G280" s="172" t="s">
        <v>337</v>
      </c>
      <c r="H280" s="173">
        <v>0.26</v>
      </c>
      <c r="I280" s="174"/>
      <c r="J280" s="174">
        <f>ROUND(I280*H280,2)</f>
        <v>0</v>
      </c>
      <c r="K280" s="165" t="s">
        <v>184</v>
      </c>
      <c r="L280" s="177"/>
      <c r="M280" s="175"/>
      <c r="N280" s="175"/>
      <c r="O280" s="175"/>
      <c r="P280" s="175"/>
      <c r="Q280" s="175"/>
      <c r="R280" s="175"/>
      <c r="S280" s="175"/>
      <c r="T280" s="175"/>
      <c r="U280" s="175"/>
      <c r="V280" s="175"/>
      <c r="W280" s="175"/>
      <c r="AJ280" s="179" t="s">
        <v>185</v>
      </c>
      <c r="AL280" s="179" t="s">
        <v>180</v>
      </c>
      <c r="AM280" s="179" t="s">
        <v>88</v>
      </c>
      <c r="AQ280" s="180" t="s">
        <v>178</v>
      </c>
      <c r="AW280" s="181" t="e">
        <f>IF(#REF!="základní",J280,0)</f>
        <v>#REF!</v>
      </c>
      <c r="AX280" s="181" t="e">
        <f>IF(#REF!="snížená",J280,0)</f>
        <v>#REF!</v>
      </c>
      <c r="AY280" s="181" t="e">
        <f>IF(#REF!="zákl. přenesená",J280,0)</f>
        <v>#REF!</v>
      </c>
      <c r="AZ280" s="181" t="e">
        <f>IF(#REF!="sníž. přenesená",J280,0)</f>
        <v>#REF!</v>
      </c>
      <c r="BA280" s="181" t="e">
        <f>IF(#REF!="nulová",J280,0)</f>
        <v>#REF!</v>
      </c>
      <c r="BB280" s="180" t="s">
        <v>86</v>
      </c>
      <c r="BC280" s="181">
        <f>ROUND(I280*H280,2)</f>
        <v>0</v>
      </c>
      <c r="BD280" s="180" t="s">
        <v>185</v>
      </c>
      <c r="BE280" s="179" t="s">
        <v>439</v>
      </c>
    </row>
    <row r="281" spans="1:57" s="2" customFormat="1" ht="19.5">
      <c r="A281" s="28"/>
      <c r="B281" s="29"/>
      <c r="C281" s="28"/>
      <c r="D281" s="143" t="s">
        <v>187</v>
      </c>
      <c r="E281" s="28"/>
      <c r="F281" s="144" t="s">
        <v>440</v>
      </c>
      <c r="G281" s="28"/>
      <c r="H281" s="28"/>
      <c r="I281" s="28"/>
      <c r="J281" s="28"/>
      <c r="K281" s="28"/>
      <c r="L281" s="29"/>
      <c r="M281" s="28"/>
      <c r="N281" s="28"/>
      <c r="O281" s="28"/>
      <c r="P281" s="28"/>
      <c r="Q281" s="28"/>
      <c r="R281" s="28"/>
      <c r="S281" s="28"/>
      <c r="T281" s="28"/>
      <c r="U281" s="28"/>
      <c r="V281" s="28"/>
      <c r="W281" s="28"/>
      <c r="AL281" s="16" t="s">
        <v>187</v>
      </c>
      <c r="AM281" s="16" t="s">
        <v>88</v>
      </c>
    </row>
    <row r="282" spans="1:57" s="2" customFormat="1">
      <c r="A282" s="28"/>
      <c r="B282" s="29"/>
      <c r="C282" s="28"/>
      <c r="D282" s="145" t="s">
        <v>189</v>
      </c>
      <c r="E282" s="28"/>
      <c r="F282" s="146" t="s">
        <v>441</v>
      </c>
      <c r="G282" s="28"/>
      <c r="H282" s="28"/>
      <c r="I282" s="28"/>
      <c r="J282" s="28"/>
      <c r="K282" s="28"/>
      <c r="L282" s="29"/>
      <c r="M282" s="28"/>
      <c r="N282" s="28"/>
      <c r="O282" s="28"/>
      <c r="P282" s="28"/>
      <c r="Q282" s="28"/>
      <c r="R282" s="28"/>
      <c r="S282" s="28"/>
      <c r="T282" s="28"/>
      <c r="U282" s="28"/>
      <c r="V282" s="28"/>
      <c r="W282" s="28"/>
      <c r="AL282" s="16" t="s">
        <v>189</v>
      </c>
      <c r="AM282" s="16" t="s">
        <v>88</v>
      </c>
    </row>
    <row r="283" spans="1:57" s="13" customFormat="1">
      <c r="B283" s="147"/>
      <c r="D283" s="143" t="s">
        <v>191</v>
      </c>
      <c r="E283" s="148" t="s">
        <v>442</v>
      </c>
      <c r="F283" s="149" t="s">
        <v>443</v>
      </c>
      <c r="H283" s="150">
        <v>0.26</v>
      </c>
      <c r="L283" s="147"/>
      <c r="AL283" s="148" t="s">
        <v>191</v>
      </c>
      <c r="AM283" s="148" t="s">
        <v>88</v>
      </c>
      <c r="AN283" s="13" t="s">
        <v>88</v>
      </c>
      <c r="AO283" s="13" t="s">
        <v>33</v>
      </c>
      <c r="AP283" s="13" t="s">
        <v>86</v>
      </c>
      <c r="AQ283" s="148" t="s">
        <v>178</v>
      </c>
    </row>
    <row r="284" spans="1:57" s="12" customFormat="1" ht="22.9" customHeight="1">
      <c r="B284" s="126"/>
      <c r="D284" s="127" t="s">
        <v>77</v>
      </c>
      <c r="E284" s="132" t="s">
        <v>199</v>
      </c>
      <c r="F284" s="132" t="s">
        <v>444</v>
      </c>
      <c r="J284" s="133">
        <f>BC284</f>
        <v>0</v>
      </c>
      <c r="L284" s="126"/>
      <c r="AJ284" s="127" t="s">
        <v>86</v>
      </c>
      <c r="AL284" s="130" t="s">
        <v>77</v>
      </c>
      <c r="AM284" s="130" t="s">
        <v>86</v>
      </c>
      <c r="AQ284" s="127" t="s">
        <v>178</v>
      </c>
      <c r="BC284" s="131">
        <f>SUM(BC285:BC288)</f>
        <v>0</v>
      </c>
    </row>
    <row r="285" spans="1:57" s="178" customFormat="1" ht="24.2" customHeight="1">
      <c r="A285" s="175"/>
      <c r="B285" s="176"/>
      <c r="C285" s="170" t="s">
        <v>445</v>
      </c>
      <c r="D285" s="170" t="s">
        <v>180</v>
      </c>
      <c r="E285" s="171" t="s">
        <v>446</v>
      </c>
      <c r="F285" s="165" t="s">
        <v>447</v>
      </c>
      <c r="G285" s="172" t="s">
        <v>263</v>
      </c>
      <c r="H285" s="173">
        <v>7.5</v>
      </c>
      <c r="I285" s="174"/>
      <c r="J285" s="174">
        <f>ROUND(I285*H285,2)</f>
        <v>0</v>
      </c>
      <c r="K285" s="165" t="s">
        <v>184</v>
      </c>
      <c r="L285" s="177"/>
      <c r="M285" s="175"/>
      <c r="N285" s="175"/>
      <c r="O285" s="175"/>
      <c r="P285" s="175"/>
      <c r="Q285" s="175"/>
      <c r="R285" s="175"/>
      <c r="S285" s="175"/>
      <c r="T285" s="175"/>
      <c r="U285" s="175"/>
      <c r="V285" s="175"/>
      <c r="W285" s="175"/>
      <c r="AJ285" s="179" t="s">
        <v>185</v>
      </c>
      <c r="AL285" s="179" t="s">
        <v>180</v>
      </c>
      <c r="AM285" s="179" t="s">
        <v>88</v>
      </c>
      <c r="AQ285" s="180" t="s">
        <v>178</v>
      </c>
      <c r="AW285" s="181" t="e">
        <f>IF(#REF!="základní",J285,0)</f>
        <v>#REF!</v>
      </c>
      <c r="AX285" s="181" t="e">
        <f>IF(#REF!="snížená",J285,0)</f>
        <v>#REF!</v>
      </c>
      <c r="AY285" s="181" t="e">
        <f>IF(#REF!="zákl. přenesená",J285,0)</f>
        <v>#REF!</v>
      </c>
      <c r="AZ285" s="181" t="e">
        <f>IF(#REF!="sníž. přenesená",J285,0)</f>
        <v>#REF!</v>
      </c>
      <c r="BA285" s="181" t="e">
        <f>IF(#REF!="nulová",J285,0)</f>
        <v>#REF!</v>
      </c>
      <c r="BB285" s="180" t="s">
        <v>86</v>
      </c>
      <c r="BC285" s="181">
        <f>ROUND(I285*H285,2)</f>
        <v>0</v>
      </c>
      <c r="BD285" s="180" t="s">
        <v>185</v>
      </c>
      <c r="BE285" s="179" t="s">
        <v>448</v>
      </c>
    </row>
    <row r="286" spans="1:57" s="2" customFormat="1" ht="29.25">
      <c r="A286" s="28"/>
      <c r="B286" s="29"/>
      <c r="C286" s="28"/>
      <c r="D286" s="143" t="s">
        <v>187</v>
      </c>
      <c r="E286" s="28"/>
      <c r="F286" s="144" t="s">
        <v>449</v>
      </c>
      <c r="G286" s="28"/>
      <c r="H286" s="28"/>
      <c r="I286" s="28"/>
      <c r="J286" s="28"/>
      <c r="K286" s="28"/>
      <c r="L286" s="29"/>
      <c r="M286" s="28"/>
      <c r="N286" s="28"/>
      <c r="O286" s="28"/>
      <c r="P286" s="28"/>
      <c r="Q286" s="28"/>
      <c r="R286" s="28"/>
      <c r="S286" s="28"/>
      <c r="T286" s="28"/>
      <c r="U286" s="28"/>
      <c r="V286" s="28"/>
      <c r="W286" s="28"/>
      <c r="AL286" s="16" t="s">
        <v>187</v>
      </c>
      <c r="AM286" s="16" t="s">
        <v>88</v>
      </c>
    </row>
    <row r="287" spans="1:57" s="2" customFormat="1">
      <c r="A287" s="28"/>
      <c r="B287" s="29"/>
      <c r="C287" s="28"/>
      <c r="D287" s="145" t="s">
        <v>189</v>
      </c>
      <c r="E287" s="28"/>
      <c r="F287" s="146" t="s">
        <v>450</v>
      </c>
      <c r="G287" s="28"/>
      <c r="H287" s="28"/>
      <c r="I287" s="28"/>
      <c r="J287" s="28"/>
      <c r="K287" s="28"/>
      <c r="L287" s="29"/>
      <c r="M287" s="28"/>
      <c r="N287" s="28"/>
      <c r="O287" s="28"/>
      <c r="P287" s="28"/>
      <c r="Q287" s="28"/>
      <c r="R287" s="28"/>
      <c r="S287" s="28"/>
      <c r="T287" s="28"/>
      <c r="U287" s="28"/>
      <c r="V287" s="28"/>
      <c r="W287" s="28"/>
      <c r="AL287" s="16" t="s">
        <v>189</v>
      </c>
      <c r="AM287" s="16" t="s">
        <v>88</v>
      </c>
    </row>
    <row r="288" spans="1:57" s="13" customFormat="1">
      <c r="B288" s="147"/>
      <c r="D288" s="143" t="s">
        <v>191</v>
      </c>
      <c r="E288" s="148" t="s">
        <v>451</v>
      </c>
      <c r="F288" s="149" t="s">
        <v>452</v>
      </c>
      <c r="H288" s="150">
        <v>7.5</v>
      </c>
      <c r="L288" s="147"/>
      <c r="AL288" s="148" t="s">
        <v>191</v>
      </c>
      <c r="AM288" s="148" t="s">
        <v>88</v>
      </c>
      <c r="AN288" s="13" t="s">
        <v>88</v>
      </c>
      <c r="AO288" s="13" t="s">
        <v>33</v>
      </c>
      <c r="AP288" s="13" t="s">
        <v>86</v>
      </c>
      <c r="AQ288" s="148" t="s">
        <v>178</v>
      </c>
    </row>
    <row r="289" spans="1:57" s="12" customFormat="1" ht="22.9" customHeight="1">
      <c r="B289" s="126"/>
      <c r="D289" s="127" t="s">
        <v>77</v>
      </c>
      <c r="E289" s="132" t="s">
        <v>185</v>
      </c>
      <c r="F289" s="132" t="s">
        <v>453</v>
      </c>
      <c r="J289" s="133">
        <f>BC289</f>
        <v>0</v>
      </c>
      <c r="L289" s="126"/>
      <c r="AJ289" s="127" t="s">
        <v>86</v>
      </c>
      <c r="AL289" s="130" t="s">
        <v>77</v>
      </c>
      <c r="AM289" s="130" t="s">
        <v>86</v>
      </c>
      <c r="AQ289" s="127" t="s">
        <v>178</v>
      </c>
      <c r="BC289" s="131">
        <f>SUM(BC290:BC293)</f>
        <v>0</v>
      </c>
    </row>
    <row r="290" spans="1:57" s="2" customFormat="1" ht="16.5" customHeight="1">
      <c r="A290" s="28"/>
      <c r="B290" s="134"/>
      <c r="C290" s="135" t="s">
        <v>454</v>
      </c>
      <c r="D290" s="135" t="s">
        <v>180</v>
      </c>
      <c r="E290" s="136" t="s">
        <v>455</v>
      </c>
      <c r="F290" s="137" t="s">
        <v>456</v>
      </c>
      <c r="G290" s="138" t="s">
        <v>263</v>
      </c>
      <c r="H290" s="139">
        <v>10</v>
      </c>
      <c r="I290" s="140"/>
      <c r="J290" s="140">
        <f>ROUND(I290*H290,2)</f>
        <v>0</v>
      </c>
      <c r="K290" s="137" t="s">
        <v>184</v>
      </c>
      <c r="L290" s="29"/>
      <c r="M290" s="28"/>
      <c r="N290" s="28"/>
      <c r="O290" s="28"/>
      <c r="P290" s="28"/>
      <c r="Q290" s="28"/>
      <c r="R290" s="28"/>
      <c r="S290" s="28"/>
      <c r="T290" s="28"/>
      <c r="U290" s="28"/>
      <c r="V290" s="28"/>
      <c r="W290" s="28"/>
      <c r="AJ290" s="141" t="s">
        <v>185</v>
      </c>
      <c r="AL290" s="141" t="s">
        <v>180</v>
      </c>
      <c r="AM290" s="141" t="s">
        <v>88</v>
      </c>
      <c r="AQ290" s="16" t="s">
        <v>178</v>
      </c>
      <c r="AW290" s="142" t="e">
        <f>IF(#REF!="základní",J290,0)</f>
        <v>#REF!</v>
      </c>
      <c r="AX290" s="142" t="e">
        <f>IF(#REF!="snížená",J290,0)</f>
        <v>#REF!</v>
      </c>
      <c r="AY290" s="142" t="e">
        <f>IF(#REF!="zákl. přenesená",J290,0)</f>
        <v>#REF!</v>
      </c>
      <c r="AZ290" s="142" t="e">
        <f>IF(#REF!="sníž. přenesená",J290,0)</f>
        <v>#REF!</v>
      </c>
      <c r="BA290" s="142" t="e">
        <f>IF(#REF!="nulová",J290,0)</f>
        <v>#REF!</v>
      </c>
      <c r="BB290" s="16" t="s">
        <v>86</v>
      </c>
      <c r="BC290" s="142">
        <f>ROUND(I290*H290,2)</f>
        <v>0</v>
      </c>
      <c r="BD290" s="16" t="s">
        <v>185</v>
      </c>
      <c r="BE290" s="141" t="s">
        <v>457</v>
      </c>
    </row>
    <row r="291" spans="1:57" s="2" customFormat="1" ht="19.5">
      <c r="A291" s="28"/>
      <c r="B291" s="29"/>
      <c r="C291" s="28"/>
      <c r="D291" s="143" t="s">
        <v>187</v>
      </c>
      <c r="E291" s="28"/>
      <c r="F291" s="144" t="s">
        <v>458</v>
      </c>
      <c r="G291" s="28"/>
      <c r="H291" s="28"/>
      <c r="I291" s="28"/>
      <c r="J291" s="28"/>
      <c r="K291" s="28"/>
      <c r="L291" s="29"/>
      <c r="M291" s="28"/>
      <c r="N291" s="28"/>
      <c r="O291" s="28"/>
      <c r="P291" s="28"/>
      <c r="Q291" s="28"/>
      <c r="R291" s="28"/>
      <c r="S291" s="28"/>
      <c r="T291" s="28"/>
      <c r="U291" s="28"/>
      <c r="V291" s="28"/>
      <c r="W291" s="28"/>
      <c r="AL291" s="16" t="s">
        <v>187</v>
      </c>
      <c r="AM291" s="16" t="s">
        <v>88</v>
      </c>
    </row>
    <row r="292" spans="1:57" s="2" customFormat="1">
      <c r="A292" s="28"/>
      <c r="B292" s="29"/>
      <c r="C292" s="28"/>
      <c r="D292" s="145" t="s">
        <v>189</v>
      </c>
      <c r="E292" s="28"/>
      <c r="F292" s="146" t="s">
        <v>459</v>
      </c>
      <c r="G292" s="28"/>
      <c r="H292" s="28"/>
      <c r="I292" s="28"/>
      <c r="J292" s="28"/>
      <c r="K292" s="28"/>
      <c r="L292" s="29"/>
      <c r="M292" s="28"/>
      <c r="N292" s="28"/>
      <c r="O292" s="28"/>
      <c r="P292" s="28"/>
      <c r="Q292" s="28"/>
      <c r="R292" s="28"/>
      <c r="S292" s="28"/>
      <c r="T292" s="28"/>
      <c r="U292" s="28"/>
      <c r="V292" s="28"/>
      <c r="W292" s="28"/>
      <c r="AL292" s="16" t="s">
        <v>189</v>
      </c>
      <c r="AM292" s="16" t="s">
        <v>88</v>
      </c>
    </row>
    <row r="293" spans="1:57" s="13" customFormat="1">
      <c r="B293" s="147"/>
      <c r="D293" s="143" t="s">
        <v>191</v>
      </c>
      <c r="E293" s="148" t="s">
        <v>109</v>
      </c>
      <c r="F293" s="149" t="s">
        <v>460</v>
      </c>
      <c r="H293" s="150">
        <v>10</v>
      </c>
      <c r="L293" s="147"/>
      <c r="AL293" s="148" t="s">
        <v>191</v>
      </c>
      <c r="AM293" s="148" t="s">
        <v>88</v>
      </c>
      <c r="AN293" s="13" t="s">
        <v>88</v>
      </c>
      <c r="AO293" s="13" t="s">
        <v>33</v>
      </c>
      <c r="AP293" s="13" t="s">
        <v>86</v>
      </c>
      <c r="AQ293" s="148" t="s">
        <v>178</v>
      </c>
    </row>
    <row r="294" spans="1:57" s="12" customFormat="1" ht="22.9" customHeight="1">
      <c r="B294" s="126"/>
      <c r="D294" s="127" t="s">
        <v>77</v>
      </c>
      <c r="E294" s="132" t="s">
        <v>120</v>
      </c>
      <c r="F294" s="132" t="s">
        <v>461</v>
      </c>
      <c r="J294" s="133">
        <f>BC294</f>
        <v>0</v>
      </c>
      <c r="L294" s="126"/>
      <c r="AJ294" s="127" t="s">
        <v>86</v>
      </c>
      <c r="AL294" s="130" t="s">
        <v>77</v>
      </c>
      <c r="AM294" s="130" t="s">
        <v>86</v>
      </c>
      <c r="AQ294" s="127" t="s">
        <v>178</v>
      </c>
      <c r="BC294" s="131">
        <f>SUM(BC295:BC355)</f>
        <v>0</v>
      </c>
    </row>
    <row r="295" spans="1:57" s="2" customFormat="1" ht="21.75" customHeight="1">
      <c r="A295" s="28"/>
      <c r="B295" s="134"/>
      <c r="C295" s="135" t="s">
        <v>462</v>
      </c>
      <c r="D295" s="135" t="s">
        <v>180</v>
      </c>
      <c r="E295" s="136" t="s">
        <v>463</v>
      </c>
      <c r="F295" s="137" t="s">
        <v>464</v>
      </c>
      <c r="G295" s="138" t="s">
        <v>183</v>
      </c>
      <c r="H295" s="139">
        <v>123</v>
      </c>
      <c r="I295" s="140"/>
      <c r="J295" s="140">
        <f>ROUND(I295*H295,2)</f>
        <v>0</v>
      </c>
      <c r="K295" s="137" t="s">
        <v>184</v>
      </c>
      <c r="L295" s="29"/>
      <c r="M295" s="28"/>
      <c r="N295" s="28"/>
      <c r="O295" s="28"/>
      <c r="P295" s="28"/>
      <c r="Q295" s="28"/>
      <c r="R295" s="28"/>
      <c r="S295" s="28"/>
      <c r="T295" s="28"/>
      <c r="U295" s="28"/>
      <c r="V295" s="28"/>
      <c r="W295" s="28"/>
      <c r="AJ295" s="141" t="s">
        <v>185</v>
      </c>
      <c r="AL295" s="141" t="s">
        <v>180</v>
      </c>
      <c r="AM295" s="141" t="s">
        <v>88</v>
      </c>
      <c r="AQ295" s="16" t="s">
        <v>178</v>
      </c>
      <c r="AW295" s="142" t="e">
        <f>IF(#REF!="základní",J295,0)</f>
        <v>#REF!</v>
      </c>
      <c r="AX295" s="142" t="e">
        <f>IF(#REF!="snížená",J295,0)</f>
        <v>#REF!</v>
      </c>
      <c r="AY295" s="142" t="e">
        <f>IF(#REF!="zákl. přenesená",J295,0)</f>
        <v>#REF!</v>
      </c>
      <c r="AZ295" s="142" t="e">
        <f>IF(#REF!="sníž. přenesená",J295,0)</f>
        <v>#REF!</v>
      </c>
      <c r="BA295" s="142" t="e">
        <f>IF(#REF!="nulová",J295,0)</f>
        <v>#REF!</v>
      </c>
      <c r="BB295" s="16" t="s">
        <v>86</v>
      </c>
      <c r="BC295" s="142">
        <f>ROUND(I295*H295,2)</f>
        <v>0</v>
      </c>
      <c r="BD295" s="16" t="s">
        <v>185</v>
      </c>
      <c r="BE295" s="141" t="s">
        <v>465</v>
      </c>
    </row>
    <row r="296" spans="1:57" s="2" customFormat="1" ht="19.5">
      <c r="A296" s="28"/>
      <c r="B296" s="29"/>
      <c r="C296" s="28"/>
      <c r="D296" s="143" t="s">
        <v>187</v>
      </c>
      <c r="E296" s="28"/>
      <c r="F296" s="144" t="s">
        <v>466</v>
      </c>
      <c r="G296" s="28"/>
      <c r="H296" s="28"/>
      <c r="I296" s="28"/>
      <c r="J296" s="28"/>
      <c r="K296" s="28"/>
      <c r="L296" s="29"/>
      <c r="M296" s="28"/>
      <c r="N296" s="28"/>
      <c r="O296" s="28"/>
      <c r="P296" s="28"/>
      <c r="Q296" s="28"/>
      <c r="R296" s="28"/>
      <c r="S296" s="28"/>
      <c r="T296" s="28"/>
      <c r="U296" s="28"/>
      <c r="V296" s="28"/>
      <c r="W296" s="28"/>
      <c r="AL296" s="16" t="s">
        <v>187</v>
      </c>
      <c r="AM296" s="16" t="s">
        <v>88</v>
      </c>
    </row>
    <row r="297" spans="1:57" s="2" customFormat="1">
      <c r="A297" s="28"/>
      <c r="B297" s="29"/>
      <c r="C297" s="28"/>
      <c r="D297" s="145" t="s">
        <v>189</v>
      </c>
      <c r="E297" s="28"/>
      <c r="F297" s="146" t="s">
        <v>467</v>
      </c>
      <c r="G297" s="28"/>
      <c r="H297" s="28"/>
      <c r="I297" s="28"/>
      <c r="J297" s="28"/>
      <c r="K297" s="28"/>
      <c r="L297" s="29"/>
      <c r="M297" s="28"/>
      <c r="N297" s="28"/>
      <c r="O297" s="28"/>
      <c r="P297" s="28"/>
      <c r="Q297" s="28"/>
      <c r="R297" s="28"/>
      <c r="S297" s="28"/>
      <c r="T297" s="28"/>
      <c r="U297" s="28"/>
      <c r="V297" s="28"/>
      <c r="W297" s="28"/>
      <c r="AL297" s="16" t="s">
        <v>189</v>
      </c>
      <c r="AM297" s="16" t="s">
        <v>88</v>
      </c>
    </row>
    <row r="298" spans="1:57" s="13" customFormat="1">
      <c r="B298" s="147"/>
      <c r="D298" s="143" t="s">
        <v>191</v>
      </c>
      <c r="E298" s="148" t="s">
        <v>1</v>
      </c>
      <c r="F298" s="149" t="s">
        <v>468</v>
      </c>
      <c r="H298" s="150">
        <v>123</v>
      </c>
      <c r="L298" s="147"/>
      <c r="AL298" s="148" t="s">
        <v>191</v>
      </c>
      <c r="AM298" s="148" t="s">
        <v>88</v>
      </c>
      <c r="AN298" s="13" t="s">
        <v>88</v>
      </c>
      <c r="AO298" s="13" t="s">
        <v>33</v>
      </c>
      <c r="AP298" s="13" t="s">
        <v>86</v>
      </c>
      <c r="AQ298" s="148" t="s">
        <v>178</v>
      </c>
    </row>
    <row r="299" spans="1:57" s="2" customFormat="1" ht="24.2" customHeight="1">
      <c r="A299" s="28"/>
      <c r="B299" s="134"/>
      <c r="C299" s="135" t="s">
        <v>469</v>
      </c>
      <c r="D299" s="135" t="s">
        <v>180</v>
      </c>
      <c r="E299" s="136" t="s">
        <v>470</v>
      </c>
      <c r="F299" s="137" t="s">
        <v>471</v>
      </c>
      <c r="G299" s="138" t="s">
        <v>183</v>
      </c>
      <c r="H299" s="139">
        <v>449.1</v>
      </c>
      <c r="I299" s="140"/>
      <c r="J299" s="140">
        <f>ROUND(I299*H299,2)</f>
        <v>0</v>
      </c>
      <c r="K299" s="137" t="s">
        <v>184</v>
      </c>
      <c r="L299" s="29"/>
      <c r="M299" s="28"/>
      <c r="N299" s="28"/>
      <c r="O299" s="28"/>
      <c r="P299" s="28"/>
      <c r="Q299" s="28"/>
      <c r="R299" s="28"/>
      <c r="S299" s="28"/>
      <c r="T299" s="28"/>
      <c r="U299" s="28"/>
      <c r="V299" s="28"/>
      <c r="W299" s="28"/>
      <c r="AJ299" s="141" t="s">
        <v>185</v>
      </c>
      <c r="AL299" s="141" t="s">
        <v>180</v>
      </c>
      <c r="AM299" s="141" t="s">
        <v>88</v>
      </c>
      <c r="AQ299" s="16" t="s">
        <v>178</v>
      </c>
      <c r="AW299" s="142" t="e">
        <f>IF(#REF!="základní",J299,0)</f>
        <v>#REF!</v>
      </c>
      <c r="AX299" s="142" t="e">
        <f>IF(#REF!="snížená",J299,0)</f>
        <v>#REF!</v>
      </c>
      <c r="AY299" s="142" t="e">
        <f>IF(#REF!="zákl. přenesená",J299,0)</f>
        <v>#REF!</v>
      </c>
      <c r="AZ299" s="142" t="e">
        <f>IF(#REF!="sníž. přenesená",J299,0)</f>
        <v>#REF!</v>
      </c>
      <c r="BA299" s="142" t="e">
        <f>IF(#REF!="nulová",J299,0)</f>
        <v>#REF!</v>
      </c>
      <c r="BB299" s="16" t="s">
        <v>86</v>
      </c>
      <c r="BC299" s="142">
        <f>ROUND(I299*H299,2)</f>
        <v>0</v>
      </c>
      <c r="BD299" s="16" t="s">
        <v>185</v>
      </c>
      <c r="BE299" s="141" t="s">
        <v>472</v>
      </c>
    </row>
    <row r="300" spans="1:57" s="2" customFormat="1" ht="19.5">
      <c r="A300" s="28"/>
      <c r="B300" s="29"/>
      <c r="C300" s="28"/>
      <c r="D300" s="143" t="s">
        <v>187</v>
      </c>
      <c r="E300" s="28"/>
      <c r="F300" s="144" t="s">
        <v>473</v>
      </c>
      <c r="G300" s="28"/>
      <c r="H300" s="28"/>
      <c r="I300" s="28"/>
      <c r="J300" s="28"/>
      <c r="K300" s="28"/>
      <c r="L300" s="29"/>
      <c r="M300" s="28"/>
      <c r="N300" s="28"/>
      <c r="O300" s="28"/>
      <c r="P300" s="28"/>
      <c r="Q300" s="28"/>
      <c r="R300" s="28"/>
      <c r="S300" s="28"/>
      <c r="T300" s="28"/>
      <c r="U300" s="28"/>
      <c r="V300" s="28"/>
      <c r="W300" s="28"/>
      <c r="AL300" s="16" t="s">
        <v>187</v>
      </c>
      <c r="AM300" s="16" t="s">
        <v>88</v>
      </c>
    </row>
    <row r="301" spans="1:57" s="2" customFormat="1">
      <c r="A301" s="28"/>
      <c r="B301" s="29"/>
      <c r="C301" s="28"/>
      <c r="D301" s="145" t="s">
        <v>189</v>
      </c>
      <c r="E301" s="28"/>
      <c r="F301" s="146" t="s">
        <v>474</v>
      </c>
      <c r="G301" s="28"/>
      <c r="H301" s="28"/>
      <c r="I301" s="28"/>
      <c r="J301" s="28"/>
      <c r="K301" s="28"/>
      <c r="L301" s="29"/>
      <c r="M301" s="28"/>
      <c r="N301" s="28"/>
      <c r="O301" s="28"/>
      <c r="P301" s="28"/>
      <c r="Q301" s="28"/>
      <c r="R301" s="28"/>
      <c r="S301" s="28"/>
      <c r="T301" s="28"/>
      <c r="U301" s="28"/>
      <c r="V301" s="28"/>
      <c r="W301" s="28"/>
      <c r="AL301" s="16" t="s">
        <v>189</v>
      </c>
      <c r="AM301" s="16" t="s">
        <v>88</v>
      </c>
    </row>
    <row r="302" spans="1:57" s="13" customFormat="1">
      <c r="B302" s="147"/>
      <c r="D302" s="143" t="s">
        <v>191</v>
      </c>
      <c r="E302" s="148" t="s">
        <v>1</v>
      </c>
      <c r="F302" s="149" t="s">
        <v>475</v>
      </c>
      <c r="H302" s="150">
        <v>449.1</v>
      </c>
      <c r="L302" s="147"/>
      <c r="AL302" s="148" t="s">
        <v>191</v>
      </c>
      <c r="AM302" s="148" t="s">
        <v>88</v>
      </c>
      <c r="AN302" s="13" t="s">
        <v>88</v>
      </c>
      <c r="AO302" s="13" t="s">
        <v>33</v>
      </c>
      <c r="AP302" s="13" t="s">
        <v>86</v>
      </c>
      <c r="AQ302" s="148" t="s">
        <v>178</v>
      </c>
    </row>
    <row r="303" spans="1:57" s="2" customFormat="1" ht="21.75" customHeight="1">
      <c r="A303" s="28"/>
      <c r="B303" s="134"/>
      <c r="C303" s="135" t="s">
        <v>476</v>
      </c>
      <c r="D303" s="135" t="s">
        <v>180</v>
      </c>
      <c r="E303" s="136" t="s">
        <v>477</v>
      </c>
      <c r="F303" s="137" t="s">
        <v>478</v>
      </c>
      <c r="G303" s="138" t="s">
        <v>183</v>
      </c>
      <c r="H303" s="139">
        <v>25.1</v>
      </c>
      <c r="I303" s="140"/>
      <c r="J303" s="140">
        <f>ROUND(I303*H303,2)</f>
        <v>0</v>
      </c>
      <c r="K303" s="137" t="s">
        <v>184</v>
      </c>
      <c r="L303" s="29"/>
      <c r="M303" s="28"/>
      <c r="N303" s="28"/>
      <c r="O303" s="28"/>
      <c r="P303" s="28"/>
      <c r="Q303" s="28"/>
      <c r="R303" s="28"/>
      <c r="S303" s="28"/>
      <c r="T303" s="28"/>
      <c r="U303" s="28"/>
      <c r="V303" s="28"/>
      <c r="W303" s="28"/>
      <c r="AJ303" s="141" t="s">
        <v>185</v>
      </c>
      <c r="AL303" s="141" t="s">
        <v>180</v>
      </c>
      <c r="AM303" s="141" t="s">
        <v>88</v>
      </c>
      <c r="AQ303" s="16" t="s">
        <v>178</v>
      </c>
      <c r="AW303" s="142" t="e">
        <f>IF(#REF!="základní",J303,0)</f>
        <v>#REF!</v>
      </c>
      <c r="AX303" s="142" t="e">
        <f>IF(#REF!="snížená",J303,0)</f>
        <v>#REF!</v>
      </c>
      <c r="AY303" s="142" t="e">
        <f>IF(#REF!="zákl. přenesená",J303,0)</f>
        <v>#REF!</v>
      </c>
      <c r="AZ303" s="142" t="e">
        <f>IF(#REF!="sníž. přenesená",J303,0)</f>
        <v>#REF!</v>
      </c>
      <c r="BA303" s="142" t="e">
        <f>IF(#REF!="nulová",J303,0)</f>
        <v>#REF!</v>
      </c>
      <c r="BB303" s="16" t="s">
        <v>86</v>
      </c>
      <c r="BC303" s="142">
        <f>ROUND(I303*H303,2)</f>
        <v>0</v>
      </c>
      <c r="BD303" s="16" t="s">
        <v>185</v>
      </c>
      <c r="BE303" s="141" t="s">
        <v>479</v>
      </c>
    </row>
    <row r="304" spans="1:57" s="2" customFormat="1" ht="19.5">
      <c r="A304" s="28"/>
      <c r="B304" s="29"/>
      <c r="C304" s="28"/>
      <c r="D304" s="143" t="s">
        <v>187</v>
      </c>
      <c r="E304" s="28"/>
      <c r="F304" s="144" t="s">
        <v>480</v>
      </c>
      <c r="G304" s="28"/>
      <c r="H304" s="28"/>
      <c r="I304" s="28"/>
      <c r="J304" s="28"/>
      <c r="K304" s="28"/>
      <c r="L304" s="29"/>
      <c r="M304" s="28"/>
      <c r="N304" s="28"/>
      <c r="O304" s="28"/>
      <c r="P304" s="28"/>
      <c r="Q304" s="28"/>
      <c r="R304" s="28"/>
      <c r="S304" s="28"/>
      <c r="T304" s="28"/>
      <c r="U304" s="28"/>
      <c r="V304" s="28"/>
      <c r="W304" s="28"/>
      <c r="AL304" s="16" t="s">
        <v>187</v>
      </c>
      <c r="AM304" s="16" t="s">
        <v>88</v>
      </c>
    </row>
    <row r="305" spans="1:57" s="2" customFormat="1">
      <c r="A305" s="28"/>
      <c r="B305" s="29"/>
      <c r="C305" s="28"/>
      <c r="D305" s="145" t="s">
        <v>189</v>
      </c>
      <c r="E305" s="28"/>
      <c r="F305" s="146" t="s">
        <v>481</v>
      </c>
      <c r="G305" s="28"/>
      <c r="H305" s="28"/>
      <c r="I305" s="28"/>
      <c r="J305" s="28"/>
      <c r="K305" s="28"/>
      <c r="L305" s="29"/>
      <c r="M305" s="28"/>
      <c r="N305" s="28"/>
      <c r="O305" s="28"/>
      <c r="P305" s="28"/>
      <c r="Q305" s="28"/>
      <c r="R305" s="28"/>
      <c r="S305" s="28"/>
      <c r="T305" s="28"/>
      <c r="U305" s="28"/>
      <c r="V305" s="28"/>
      <c r="W305" s="28"/>
      <c r="AL305" s="16" t="s">
        <v>189</v>
      </c>
      <c r="AM305" s="16" t="s">
        <v>88</v>
      </c>
    </row>
    <row r="306" spans="1:57" s="13" customFormat="1">
      <c r="B306" s="147"/>
      <c r="D306" s="143" t="s">
        <v>191</v>
      </c>
      <c r="E306" s="148" t="s">
        <v>1</v>
      </c>
      <c r="F306" s="149" t="s">
        <v>482</v>
      </c>
      <c r="H306" s="150">
        <v>25.1</v>
      </c>
      <c r="L306" s="147"/>
      <c r="AL306" s="148" t="s">
        <v>191</v>
      </c>
      <c r="AM306" s="148" t="s">
        <v>88</v>
      </c>
      <c r="AN306" s="13" t="s">
        <v>88</v>
      </c>
      <c r="AO306" s="13" t="s">
        <v>33</v>
      </c>
      <c r="AP306" s="13" t="s">
        <v>86</v>
      </c>
      <c r="AQ306" s="148" t="s">
        <v>178</v>
      </c>
    </row>
    <row r="307" spans="1:57" s="2" customFormat="1" ht="24.2" customHeight="1">
      <c r="A307" s="28"/>
      <c r="B307" s="134"/>
      <c r="C307" s="135" t="s">
        <v>483</v>
      </c>
      <c r="D307" s="135" t="s">
        <v>180</v>
      </c>
      <c r="E307" s="136" t="s">
        <v>484</v>
      </c>
      <c r="F307" s="137" t="s">
        <v>485</v>
      </c>
      <c r="G307" s="138" t="s">
        <v>183</v>
      </c>
      <c r="H307" s="139">
        <v>449.1</v>
      </c>
      <c r="I307" s="140"/>
      <c r="J307" s="140">
        <f>ROUND(I307*H307,2)</f>
        <v>0</v>
      </c>
      <c r="K307" s="137" t="s">
        <v>184</v>
      </c>
      <c r="L307" s="29"/>
      <c r="M307" s="28"/>
      <c r="N307" s="28"/>
      <c r="O307" s="28"/>
      <c r="P307" s="28"/>
      <c r="Q307" s="28"/>
      <c r="R307" s="28"/>
      <c r="S307" s="28"/>
      <c r="T307" s="28"/>
      <c r="U307" s="28"/>
      <c r="V307" s="28"/>
      <c r="W307" s="28"/>
      <c r="AJ307" s="141" t="s">
        <v>185</v>
      </c>
      <c r="AL307" s="141" t="s">
        <v>180</v>
      </c>
      <c r="AM307" s="141" t="s">
        <v>88</v>
      </c>
      <c r="AQ307" s="16" t="s">
        <v>178</v>
      </c>
      <c r="AW307" s="142" t="e">
        <f>IF(#REF!="základní",J307,0)</f>
        <v>#REF!</v>
      </c>
      <c r="AX307" s="142" t="e">
        <f>IF(#REF!="snížená",J307,0)</f>
        <v>#REF!</v>
      </c>
      <c r="AY307" s="142" t="e">
        <f>IF(#REF!="zákl. přenesená",J307,0)</f>
        <v>#REF!</v>
      </c>
      <c r="AZ307" s="142" t="e">
        <f>IF(#REF!="sníž. přenesená",J307,0)</f>
        <v>#REF!</v>
      </c>
      <c r="BA307" s="142" t="e">
        <f>IF(#REF!="nulová",J307,0)</f>
        <v>#REF!</v>
      </c>
      <c r="BB307" s="16" t="s">
        <v>86</v>
      </c>
      <c r="BC307" s="142">
        <f>ROUND(I307*H307,2)</f>
        <v>0</v>
      </c>
      <c r="BD307" s="16" t="s">
        <v>185</v>
      </c>
      <c r="BE307" s="141" t="s">
        <v>486</v>
      </c>
    </row>
    <row r="308" spans="1:57" s="2" customFormat="1" ht="19.5">
      <c r="A308" s="28"/>
      <c r="B308" s="29"/>
      <c r="C308" s="28"/>
      <c r="D308" s="143" t="s">
        <v>187</v>
      </c>
      <c r="E308" s="28"/>
      <c r="F308" s="144" t="s">
        <v>487</v>
      </c>
      <c r="G308" s="28"/>
      <c r="H308" s="28"/>
      <c r="I308" s="28"/>
      <c r="J308" s="28"/>
      <c r="K308" s="28"/>
      <c r="L308" s="29"/>
      <c r="M308" s="28"/>
      <c r="N308" s="28"/>
      <c r="O308" s="28"/>
      <c r="P308" s="28"/>
      <c r="Q308" s="28"/>
      <c r="R308" s="28"/>
      <c r="S308" s="28"/>
      <c r="T308" s="28"/>
      <c r="U308" s="28"/>
      <c r="V308" s="28"/>
      <c r="W308" s="28"/>
      <c r="AL308" s="16" t="s">
        <v>187</v>
      </c>
      <c r="AM308" s="16" t="s">
        <v>88</v>
      </c>
    </row>
    <row r="309" spans="1:57" s="2" customFormat="1">
      <c r="A309" s="28"/>
      <c r="B309" s="29"/>
      <c r="C309" s="28"/>
      <c r="D309" s="145" t="s">
        <v>189</v>
      </c>
      <c r="E309" s="28"/>
      <c r="F309" s="146" t="s">
        <v>488</v>
      </c>
      <c r="G309" s="28"/>
      <c r="H309" s="28"/>
      <c r="I309" s="28"/>
      <c r="J309" s="28"/>
      <c r="K309" s="28"/>
      <c r="L309" s="29"/>
      <c r="M309" s="28"/>
      <c r="N309" s="28"/>
      <c r="O309" s="28"/>
      <c r="P309" s="28"/>
      <c r="Q309" s="28"/>
      <c r="R309" s="28"/>
      <c r="S309" s="28"/>
      <c r="T309" s="28"/>
      <c r="U309" s="28"/>
      <c r="V309" s="28"/>
      <c r="W309" s="28"/>
      <c r="AL309" s="16" t="s">
        <v>189</v>
      </c>
      <c r="AM309" s="16" t="s">
        <v>88</v>
      </c>
    </row>
    <row r="310" spans="1:57" s="13" customFormat="1">
      <c r="B310" s="147"/>
      <c r="D310" s="143" t="s">
        <v>191</v>
      </c>
      <c r="E310" s="148" t="s">
        <v>1</v>
      </c>
      <c r="F310" s="149" t="s">
        <v>475</v>
      </c>
      <c r="H310" s="150">
        <v>449.1</v>
      </c>
      <c r="L310" s="147"/>
      <c r="AL310" s="148" t="s">
        <v>191</v>
      </c>
      <c r="AM310" s="148" t="s">
        <v>88</v>
      </c>
      <c r="AN310" s="13" t="s">
        <v>88</v>
      </c>
      <c r="AO310" s="13" t="s">
        <v>33</v>
      </c>
      <c r="AP310" s="13" t="s">
        <v>86</v>
      </c>
      <c r="AQ310" s="148" t="s">
        <v>178</v>
      </c>
    </row>
    <row r="311" spans="1:57" s="2" customFormat="1" ht="21.75" customHeight="1">
      <c r="A311" s="28"/>
      <c r="B311" s="134"/>
      <c r="C311" s="135" t="s">
        <v>489</v>
      </c>
      <c r="D311" s="135" t="s">
        <v>180</v>
      </c>
      <c r="E311" s="136" t="s">
        <v>490</v>
      </c>
      <c r="F311" s="137" t="s">
        <v>491</v>
      </c>
      <c r="G311" s="138" t="s">
        <v>183</v>
      </c>
      <c r="H311" s="139">
        <v>8.5</v>
      </c>
      <c r="I311" s="140"/>
      <c r="J311" s="140">
        <f>ROUND(I311*H311,2)</f>
        <v>0</v>
      </c>
      <c r="K311" s="137" t="s">
        <v>184</v>
      </c>
      <c r="L311" s="29"/>
      <c r="M311" s="28"/>
      <c r="N311" s="28"/>
      <c r="O311" s="28"/>
      <c r="P311" s="28"/>
      <c r="Q311" s="28"/>
      <c r="R311" s="28"/>
      <c r="S311" s="28"/>
      <c r="T311" s="28"/>
      <c r="U311" s="28"/>
      <c r="V311" s="28"/>
      <c r="W311" s="28"/>
      <c r="AJ311" s="141" t="s">
        <v>185</v>
      </c>
      <c r="AL311" s="141" t="s">
        <v>180</v>
      </c>
      <c r="AM311" s="141" t="s">
        <v>88</v>
      </c>
      <c r="AQ311" s="16" t="s">
        <v>178</v>
      </c>
      <c r="AW311" s="142" t="e">
        <f>IF(#REF!="základní",J311,0)</f>
        <v>#REF!</v>
      </c>
      <c r="AX311" s="142" t="e">
        <f>IF(#REF!="snížená",J311,0)</f>
        <v>#REF!</v>
      </c>
      <c r="AY311" s="142" t="e">
        <f>IF(#REF!="zákl. přenesená",J311,0)</f>
        <v>#REF!</v>
      </c>
      <c r="AZ311" s="142" t="e">
        <f>IF(#REF!="sníž. přenesená",J311,0)</f>
        <v>#REF!</v>
      </c>
      <c r="BA311" s="142" t="e">
        <f>IF(#REF!="nulová",J311,0)</f>
        <v>#REF!</v>
      </c>
      <c r="BB311" s="16" t="s">
        <v>86</v>
      </c>
      <c r="BC311" s="142">
        <f>ROUND(I311*H311,2)</f>
        <v>0</v>
      </c>
      <c r="BD311" s="16" t="s">
        <v>185</v>
      </c>
      <c r="BE311" s="141" t="s">
        <v>492</v>
      </c>
    </row>
    <row r="312" spans="1:57" s="2" customFormat="1" ht="19.5">
      <c r="A312" s="28"/>
      <c r="B312" s="29"/>
      <c r="C312" s="28"/>
      <c r="D312" s="143" t="s">
        <v>187</v>
      </c>
      <c r="E312" s="28"/>
      <c r="F312" s="144" t="s">
        <v>493</v>
      </c>
      <c r="G312" s="28"/>
      <c r="H312" s="28"/>
      <c r="I312" s="28"/>
      <c r="J312" s="28"/>
      <c r="K312" s="28"/>
      <c r="L312" s="29"/>
      <c r="M312" s="28"/>
      <c r="N312" s="28"/>
      <c r="O312" s="28"/>
      <c r="P312" s="28"/>
      <c r="Q312" s="28"/>
      <c r="R312" s="28"/>
      <c r="S312" s="28"/>
      <c r="T312" s="28"/>
      <c r="U312" s="28"/>
      <c r="V312" s="28"/>
      <c r="W312" s="28"/>
      <c r="AL312" s="16" t="s">
        <v>187</v>
      </c>
      <c r="AM312" s="16" t="s">
        <v>88</v>
      </c>
    </row>
    <row r="313" spans="1:57" s="2" customFormat="1">
      <c r="A313" s="28"/>
      <c r="B313" s="29"/>
      <c r="C313" s="28"/>
      <c r="D313" s="145" t="s">
        <v>189</v>
      </c>
      <c r="E313" s="28"/>
      <c r="F313" s="146" t="s">
        <v>494</v>
      </c>
      <c r="G313" s="28"/>
      <c r="H313" s="28"/>
      <c r="I313" s="28"/>
      <c r="J313" s="28"/>
      <c r="K313" s="28"/>
      <c r="L313" s="29"/>
      <c r="M313" s="28"/>
      <c r="N313" s="28"/>
      <c r="O313" s="28"/>
      <c r="P313" s="28"/>
      <c r="Q313" s="28"/>
      <c r="R313" s="28"/>
      <c r="S313" s="28"/>
      <c r="T313" s="28"/>
      <c r="U313" s="28"/>
      <c r="V313" s="28"/>
      <c r="W313" s="28"/>
      <c r="AL313" s="16" t="s">
        <v>189</v>
      </c>
      <c r="AM313" s="16" t="s">
        <v>88</v>
      </c>
    </row>
    <row r="314" spans="1:57" s="13" customFormat="1">
      <c r="B314" s="147"/>
      <c r="D314" s="143" t="s">
        <v>191</v>
      </c>
      <c r="E314" s="148" t="s">
        <v>1</v>
      </c>
      <c r="F314" s="149" t="s">
        <v>123</v>
      </c>
      <c r="H314" s="150">
        <v>8.5</v>
      </c>
      <c r="L314" s="147"/>
      <c r="AL314" s="148" t="s">
        <v>191</v>
      </c>
      <c r="AM314" s="148" t="s">
        <v>88</v>
      </c>
      <c r="AN314" s="13" t="s">
        <v>88</v>
      </c>
      <c r="AO314" s="13" t="s">
        <v>33</v>
      </c>
      <c r="AP314" s="13" t="s">
        <v>86</v>
      </c>
      <c r="AQ314" s="148" t="s">
        <v>178</v>
      </c>
    </row>
    <row r="315" spans="1:57" s="2" customFormat="1" ht="24.2" customHeight="1">
      <c r="A315" s="28"/>
      <c r="B315" s="134"/>
      <c r="C315" s="135" t="s">
        <v>495</v>
      </c>
      <c r="D315" s="135" t="s">
        <v>180</v>
      </c>
      <c r="E315" s="136" t="s">
        <v>496</v>
      </c>
      <c r="F315" s="137" t="s">
        <v>497</v>
      </c>
      <c r="G315" s="138" t="s">
        <v>183</v>
      </c>
      <c r="H315" s="139">
        <v>1146.3</v>
      </c>
      <c r="I315" s="140"/>
      <c r="J315" s="140">
        <f>ROUND(I315*H315,2)</f>
        <v>0</v>
      </c>
      <c r="K315" s="137" t="s">
        <v>184</v>
      </c>
      <c r="L315" s="29"/>
      <c r="M315" s="28"/>
      <c r="N315" s="28"/>
      <c r="O315" s="28"/>
      <c r="P315" s="28"/>
      <c r="Q315" s="28"/>
      <c r="R315" s="28"/>
      <c r="S315" s="28"/>
      <c r="T315" s="28"/>
      <c r="U315" s="28"/>
      <c r="V315" s="28"/>
      <c r="W315" s="28"/>
      <c r="AJ315" s="141" t="s">
        <v>185</v>
      </c>
      <c r="AL315" s="141" t="s">
        <v>180</v>
      </c>
      <c r="AM315" s="141" t="s">
        <v>88</v>
      </c>
      <c r="AQ315" s="16" t="s">
        <v>178</v>
      </c>
      <c r="AW315" s="142" t="e">
        <f>IF(#REF!="základní",J315,0)</f>
        <v>#REF!</v>
      </c>
      <c r="AX315" s="142" t="e">
        <f>IF(#REF!="snížená",J315,0)</f>
        <v>#REF!</v>
      </c>
      <c r="AY315" s="142" t="e">
        <f>IF(#REF!="zákl. přenesená",J315,0)</f>
        <v>#REF!</v>
      </c>
      <c r="AZ315" s="142" t="e">
        <f>IF(#REF!="sníž. přenesená",J315,0)</f>
        <v>#REF!</v>
      </c>
      <c r="BA315" s="142" t="e">
        <f>IF(#REF!="nulová",J315,0)</f>
        <v>#REF!</v>
      </c>
      <c r="BB315" s="16" t="s">
        <v>86</v>
      </c>
      <c r="BC315" s="142">
        <f>ROUND(I315*H315,2)</f>
        <v>0</v>
      </c>
      <c r="BD315" s="16" t="s">
        <v>185</v>
      </c>
      <c r="BE315" s="141" t="s">
        <v>498</v>
      </c>
    </row>
    <row r="316" spans="1:57" s="2" customFormat="1" ht="19.5">
      <c r="A316" s="28"/>
      <c r="B316" s="29"/>
      <c r="C316" s="28"/>
      <c r="D316" s="143" t="s">
        <v>187</v>
      </c>
      <c r="E316" s="28"/>
      <c r="F316" s="144" t="s">
        <v>499</v>
      </c>
      <c r="G316" s="28"/>
      <c r="H316" s="28"/>
      <c r="I316" s="28"/>
      <c r="J316" s="28"/>
      <c r="K316" s="28"/>
      <c r="L316" s="29"/>
      <c r="M316" s="28"/>
      <c r="N316" s="28"/>
      <c r="O316" s="28"/>
      <c r="P316" s="28"/>
      <c r="Q316" s="28"/>
      <c r="R316" s="28"/>
      <c r="S316" s="28"/>
      <c r="T316" s="28"/>
      <c r="U316" s="28"/>
      <c r="V316" s="28"/>
      <c r="W316" s="28"/>
      <c r="AL316" s="16" t="s">
        <v>187</v>
      </c>
      <c r="AM316" s="16" t="s">
        <v>88</v>
      </c>
    </row>
    <row r="317" spans="1:57" s="2" customFormat="1">
      <c r="A317" s="28"/>
      <c r="B317" s="29"/>
      <c r="C317" s="28"/>
      <c r="D317" s="145" t="s">
        <v>189</v>
      </c>
      <c r="E317" s="28"/>
      <c r="F317" s="146" t="s">
        <v>500</v>
      </c>
      <c r="G317" s="28"/>
      <c r="H317" s="28"/>
      <c r="I317" s="28"/>
      <c r="J317" s="28"/>
      <c r="K317" s="28"/>
      <c r="L317" s="29"/>
      <c r="M317" s="28"/>
      <c r="N317" s="28"/>
      <c r="O317" s="28"/>
      <c r="P317" s="28"/>
      <c r="Q317" s="28"/>
      <c r="R317" s="28"/>
      <c r="S317" s="28"/>
      <c r="T317" s="28"/>
      <c r="U317" s="28"/>
      <c r="V317" s="28"/>
      <c r="W317" s="28"/>
      <c r="AL317" s="16" t="s">
        <v>189</v>
      </c>
      <c r="AM317" s="16" t="s">
        <v>88</v>
      </c>
    </row>
    <row r="318" spans="1:57" s="13" customFormat="1">
      <c r="B318" s="147"/>
      <c r="D318" s="143" t="s">
        <v>191</v>
      </c>
      <c r="E318" s="148" t="s">
        <v>1</v>
      </c>
      <c r="F318" s="149" t="s">
        <v>501</v>
      </c>
      <c r="H318" s="150">
        <v>1146.3</v>
      </c>
      <c r="L318" s="147"/>
      <c r="AL318" s="148" t="s">
        <v>191</v>
      </c>
      <c r="AM318" s="148" t="s">
        <v>88</v>
      </c>
      <c r="AN318" s="13" t="s">
        <v>88</v>
      </c>
      <c r="AO318" s="13" t="s">
        <v>33</v>
      </c>
      <c r="AP318" s="13" t="s">
        <v>86</v>
      </c>
      <c r="AQ318" s="148" t="s">
        <v>178</v>
      </c>
    </row>
    <row r="319" spans="1:57" s="2" customFormat="1" ht="33" customHeight="1">
      <c r="A319" s="28"/>
      <c r="B319" s="134"/>
      <c r="C319" s="135" t="s">
        <v>502</v>
      </c>
      <c r="D319" s="135" t="s">
        <v>180</v>
      </c>
      <c r="E319" s="136" t="s">
        <v>503</v>
      </c>
      <c r="F319" s="137" t="s">
        <v>504</v>
      </c>
      <c r="G319" s="138" t="s">
        <v>183</v>
      </c>
      <c r="H319" s="139">
        <v>3.4750000000000001</v>
      </c>
      <c r="I319" s="140"/>
      <c r="J319" s="140">
        <f>ROUND(I319*H319,2)</f>
        <v>0</v>
      </c>
      <c r="K319" s="137" t="s">
        <v>184</v>
      </c>
      <c r="L319" s="29"/>
      <c r="M319" s="28"/>
      <c r="N319" s="28"/>
      <c r="O319" s="28"/>
      <c r="P319" s="28"/>
      <c r="Q319" s="28"/>
      <c r="R319" s="28"/>
      <c r="S319" s="28"/>
      <c r="T319" s="28"/>
      <c r="U319" s="28"/>
      <c r="V319" s="28"/>
      <c r="W319" s="28"/>
      <c r="AJ319" s="141" t="s">
        <v>185</v>
      </c>
      <c r="AL319" s="141" t="s">
        <v>180</v>
      </c>
      <c r="AM319" s="141" t="s">
        <v>88</v>
      </c>
      <c r="AQ319" s="16" t="s">
        <v>178</v>
      </c>
      <c r="AW319" s="142" t="e">
        <f>IF(#REF!="základní",J319,0)</f>
        <v>#REF!</v>
      </c>
      <c r="AX319" s="142" t="e">
        <f>IF(#REF!="snížená",J319,0)</f>
        <v>#REF!</v>
      </c>
      <c r="AY319" s="142" t="e">
        <f>IF(#REF!="zákl. přenesená",J319,0)</f>
        <v>#REF!</v>
      </c>
      <c r="AZ319" s="142" t="e">
        <f>IF(#REF!="sníž. přenesená",J319,0)</f>
        <v>#REF!</v>
      </c>
      <c r="BA319" s="142" t="e">
        <f>IF(#REF!="nulová",J319,0)</f>
        <v>#REF!</v>
      </c>
      <c r="BB319" s="16" t="s">
        <v>86</v>
      </c>
      <c r="BC319" s="142">
        <f>ROUND(I319*H319,2)</f>
        <v>0</v>
      </c>
      <c r="BD319" s="16" t="s">
        <v>185</v>
      </c>
      <c r="BE319" s="141" t="s">
        <v>505</v>
      </c>
    </row>
    <row r="320" spans="1:57" s="2" customFormat="1" ht="29.25">
      <c r="A320" s="28"/>
      <c r="B320" s="29"/>
      <c r="C320" s="28"/>
      <c r="D320" s="143" t="s">
        <v>187</v>
      </c>
      <c r="E320" s="28"/>
      <c r="F320" s="144" t="s">
        <v>506</v>
      </c>
      <c r="G320" s="28"/>
      <c r="H320" s="28"/>
      <c r="I320" s="28"/>
      <c r="J320" s="28"/>
      <c r="K320" s="28"/>
      <c r="L320" s="29"/>
      <c r="M320" s="28"/>
      <c r="N320" s="28"/>
      <c r="O320" s="28"/>
      <c r="P320" s="28"/>
      <c r="Q320" s="28"/>
      <c r="R320" s="28"/>
      <c r="S320" s="28"/>
      <c r="T320" s="28"/>
      <c r="U320" s="28"/>
      <c r="V320" s="28"/>
      <c r="W320" s="28"/>
      <c r="AL320" s="16" t="s">
        <v>187</v>
      </c>
      <c r="AM320" s="16" t="s">
        <v>88</v>
      </c>
    </row>
    <row r="321" spans="1:57" s="2" customFormat="1">
      <c r="A321" s="28"/>
      <c r="B321" s="29"/>
      <c r="C321" s="28"/>
      <c r="D321" s="145" t="s">
        <v>189</v>
      </c>
      <c r="E321" s="28"/>
      <c r="F321" s="146" t="s">
        <v>507</v>
      </c>
      <c r="G321" s="28"/>
      <c r="H321" s="28"/>
      <c r="I321" s="28"/>
      <c r="J321" s="28"/>
      <c r="K321" s="28"/>
      <c r="L321" s="29"/>
      <c r="M321" s="28"/>
      <c r="N321" s="28"/>
      <c r="O321" s="28"/>
      <c r="P321" s="28"/>
      <c r="Q321" s="28"/>
      <c r="R321" s="28"/>
      <c r="S321" s="28"/>
      <c r="T321" s="28"/>
      <c r="U321" s="28"/>
      <c r="V321" s="28"/>
      <c r="W321" s="28"/>
      <c r="AL321" s="16" t="s">
        <v>189</v>
      </c>
      <c r="AM321" s="16" t="s">
        <v>88</v>
      </c>
    </row>
    <row r="322" spans="1:57" s="13" customFormat="1">
      <c r="B322" s="147"/>
      <c r="D322" s="143" t="s">
        <v>191</v>
      </c>
      <c r="E322" s="148" t="s">
        <v>141</v>
      </c>
      <c r="F322" s="149" t="s">
        <v>508</v>
      </c>
      <c r="H322" s="150">
        <v>3.4750000000000001</v>
      </c>
      <c r="L322" s="147"/>
      <c r="AL322" s="148" t="s">
        <v>191</v>
      </c>
      <c r="AM322" s="148" t="s">
        <v>88</v>
      </c>
      <c r="AN322" s="13" t="s">
        <v>88</v>
      </c>
      <c r="AO322" s="13" t="s">
        <v>33</v>
      </c>
      <c r="AP322" s="13" t="s">
        <v>86</v>
      </c>
      <c r="AQ322" s="148" t="s">
        <v>178</v>
      </c>
    </row>
    <row r="323" spans="1:57" s="2" customFormat="1" ht="24.2" customHeight="1">
      <c r="A323" s="28"/>
      <c r="B323" s="134"/>
      <c r="C323" s="135" t="s">
        <v>509</v>
      </c>
      <c r="D323" s="135" t="s">
        <v>180</v>
      </c>
      <c r="E323" s="136" t="s">
        <v>510</v>
      </c>
      <c r="F323" s="137" t="s">
        <v>511</v>
      </c>
      <c r="G323" s="138" t="s">
        <v>183</v>
      </c>
      <c r="H323" s="139">
        <v>8.5</v>
      </c>
      <c r="I323" s="140"/>
      <c r="J323" s="140">
        <f>ROUND(I323*H323,2)</f>
        <v>0</v>
      </c>
      <c r="K323" s="137" t="s">
        <v>184</v>
      </c>
      <c r="L323" s="29"/>
      <c r="M323" s="28"/>
      <c r="N323" s="28"/>
      <c r="O323" s="28"/>
      <c r="P323" s="28"/>
      <c r="Q323" s="28"/>
      <c r="R323" s="28"/>
      <c r="S323" s="28"/>
      <c r="T323" s="28"/>
      <c r="U323" s="28"/>
      <c r="V323" s="28"/>
      <c r="W323" s="28"/>
      <c r="AJ323" s="141" t="s">
        <v>185</v>
      </c>
      <c r="AL323" s="141" t="s">
        <v>180</v>
      </c>
      <c r="AM323" s="141" t="s">
        <v>88</v>
      </c>
      <c r="AQ323" s="16" t="s">
        <v>178</v>
      </c>
      <c r="AW323" s="142" t="e">
        <f>IF(#REF!="základní",J323,0)</f>
        <v>#REF!</v>
      </c>
      <c r="AX323" s="142" t="e">
        <f>IF(#REF!="snížená",J323,0)</f>
        <v>#REF!</v>
      </c>
      <c r="AY323" s="142" t="e">
        <f>IF(#REF!="zákl. přenesená",J323,0)</f>
        <v>#REF!</v>
      </c>
      <c r="AZ323" s="142" t="e">
        <f>IF(#REF!="sníž. přenesená",J323,0)</f>
        <v>#REF!</v>
      </c>
      <c r="BA323" s="142" t="e">
        <f>IF(#REF!="nulová",J323,0)</f>
        <v>#REF!</v>
      </c>
      <c r="BB323" s="16" t="s">
        <v>86</v>
      </c>
      <c r="BC323" s="142">
        <f>ROUND(I323*H323,2)</f>
        <v>0</v>
      </c>
      <c r="BD323" s="16" t="s">
        <v>185</v>
      </c>
      <c r="BE323" s="141" t="s">
        <v>512</v>
      </c>
    </row>
    <row r="324" spans="1:57" s="2" customFormat="1" ht="29.25">
      <c r="A324" s="28"/>
      <c r="B324" s="29"/>
      <c r="C324" s="28"/>
      <c r="D324" s="143" t="s">
        <v>187</v>
      </c>
      <c r="E324" s="28"/>
      <c r="F324" s="144" t="s">
        <v>513</v>
      </c>
      <c r="G324" s="28"/>
      <c r="H324" s="28"/>
      <c r="I324" s="28"/>
      <c r="J324" s="28"/>
      <c r="K324" s="28"/>
      <c r="L324" s="29"/>
      <c r="M324" s="28"/>
      <c r="N324" s="28"/>
      <c r="O324" s="28"/>
      <c r="P324" s="28"/>
      <c r="Q324" s="28"/>
      <c r="R324" s="28"/>
      <c r="S324" s="28"/>
      <c r="T324" s="28"/>
      <c r="U324" s="28"/>
      <c r="V324" s="28"/>
      <c r="W324" s="28"/>
      <c r="AL324" s="16" t="s">
        <v>187</v>
      </c>
      <c r="AM324" s="16" t="s">
        <v>88</v>
      </c>
    </row>
    <row r="325" spans="1:57" s="2" customFormat="1">
      <c r="A325" s="28"/>
      <c r="B325" s="29"/>
      <c r="C325" s="28"/>
      <c r="D325" s="145" t="s">
        <v>189</v>
      </c>
      <c r="E325" s="28"/>
      <c r="F325" s="146" t="s">
        <v>514</v>
      </c>
      <c r="G325" s="28"/>
      <c r="H325" s="28"/>
      <c r="I325" s="28"/>
      <c r="J325" s="28"/>
      <c r="K325" s="28"/>
      <c r="L325" s="29"/>
      <c r="M325" s="28"/>
      <c r="N325" s="28"/>
      <c r="O325" s="28"/>
      <c r="P325" s="28"/>
      <c r="Q325" s="28"/>
      <c r="R325" s="28"/>
      <c r="S325" s="28"/>
      <c r="T325" s="28"/>
      <c r="U325" s="28"/>
      <c r="V325" s="28"/>
      <c r="W325" s="28"/>
      <c r="AL325" s="16" t="s">
        <v>189</v>
      </c>
      <c r="AM325" s="16" t="s">
        <v>88</v>
      </c>
    </row>
    <row r="326" spans="1:57" s="13" customFormat="1">
      <c r="B326" s="147"/>
      <c r="D326" s="143" t="s">
        <v>191</v>
      </c>
      <c r="E326" s="148" t="s">
        <v>1</v>
      </c>
      <c r="F326" s="149" t="s">
        <v>123</v>
      </c>
      <c r="H326" s="150">
        <v>8.5</v>
      </c>
      <c r="L326" s="147"/>
      <c r="AL326" s="148" t="s">
        <v>191</v>
      </c>
      <c r="AM326" s="148" t="s">
        <v>88</v>
      </c>
      <c r="AN326" s="13" t="s">
        <v>88</v>
      </c>
      <c r="AO326" s="13" t="s">
        <v>33</v>
      </c>
      <c r="AP326" s="13" t="s">
        <v>86</v>
      </c>
      <c r="AQ326" s="148" t="s">
        <v>178</v>
      </c>
    </row>
    <row r="327" spans="1:57" s="2" customFormat="1" ht="24.2" customHeight="1">
      <c r="A327" s="28"/>
      <c r="B327" s="134"/>
      <c r="C327" s="135" t="s">
        <v>515</v>
      </c>
      <c r="D327" s="135" t="s">
        <v>180</v>
      </c>
      <c r="E327" s="136" t="s">
        <v>516</v>
      </c>
      <c r="F327" s="137" t="s">
        <v>517</v>
      </c>
      <c r="G327" s="138" t="s">
        <v>183</v>
      </c>
      <c r="H327" s="139">
        <v>3.4750000000000001</v>
      </c>
      <c r="I327" s="140"/>
      <c r="J327" s="140">
        <f>ROUND(I327*H327,2)</f>
        <v>0</v>
      </c>
      <c r="K327" s="137" t="s">
        <v>184</v>
      </c>
      <c r="L327" s="29"/>
      <c r="M327" s="28"/>
      <c r="N327" s="28"/>
      <c r="O327" s="28"/>
      <c r="P327" s="28"/>
      <c r="Q327" s="28"/>
      <c r="R327" s="28"/>
      <c r="S327" s="28"/>
      <c r="T327" s="28"/>
      <c r="U327" s="28"/>
      <c r="V327" s="28"/>
      <c r="W327" s="28"/>
      <c r="AJ327" s="141" t="s">
        <v>185</v>
      </c>
      <c r="AL327" s="141" t="s">
        <v>180</v>
      </c>
      <c r="AM327" s="141" t="s">
        <v>88</v>
      </c>
      <c r="AQ327" s="16" t="s">
        <v>178</v>
      </c>
      <c r="AW327" s="142" t="e">
        <f>IF(#REF!="základní",J327,0)</f>
        <v>#REF!</v>
      </c>
      <c r="AX327" s="142" t="e">
        <f>IF(#REF!="snížená",J327,0)</f>
        <v>#REF!</v>
      </c>
      <c r="AY327" s="142" t="e">
        <f>IF(#REF!="zákl. přenesená",J327,0)</f>
        <v>#REF!</v>
      </c>
      <c r="AZ327" s="142" t="e">
        <f>IF(#REF!="sníž. přenesená",J327,0)</f>
        <v>#REF!</v>
      </c>
      <c r="BA327" s="142" t="e">
        <f>IF(#REF!="nulová",J327,0)</f>
        <v>#REF!</v>
      </c>
      <c r="BB327" s="16" t="s">
        <v>86</v>
      </c>
      <c r="BC327" s="142">
        <f>ROUND(I327*H327,2)</f>
        <v>0</v>
      </c>
      <c r="BD327" s="16" t="s">
        <v>185</v>
      </c>
      <c r="BE327" s="141" t="s">
        <v>518</v>
      </c>
    </row>
    <row r="328" spans="1:57" s="2" customFormat="1">
      <c r="A328" s="28"/>
      <c r="B328" s="29"/>
      <c r="C328" s="28"/>
      <c r="D328" s="143" t="s">
        <v>187</v>
      </c>
      <c r="E328" s="28"/>
      <c r="F328" s="144" t="s">
        <v>519</v>
      </c>
      <c r="G328" s="28"/>
      <c r="H328" s="28"/>
      <c r="I328" s="28"/>
      <c r="J328" s="28"/>
      <c r="K328" s="28"/>
      <c r="L328" s="29"/>
      <c r="M328" s="28"/>
      <c r="N328" s="28"/>
      <c r="O328" s="28"/>
      <c r="P328" s="28"/>
      <c r="Q328" s="28"/>
      <c r="R328" s="28"/>
      <c r="S328" s="28"/>
      <c r="T328" s="28"/>
      <c r="U328" s="28"/>
      <c r="V328" s="28"/>
      <c r="W328" s="28"/>
      <c r="AL328" s="16" t="s">
        <v>187</v>
      </c>
      <c r="AM328" s="16" t="s">
        <v>88</v>
      </c>
    </row>
    <row r="329" spans="1:57" s="2" customFormat="1">
      <c r="A329" s="28"/>
      <c r="B329" s="29"/>
      <c r="C329" s="28"/>
      <c r="D329" s="145" t="s">
        <v>189</v>
      </c>
      <c r="E329" s="28"/>
      <c r="F329" s="146" t="s">
        <v>520</v>
      </c>
      <c r="G329" s="28"/>
      <c r="H329" s="28"/>
      <c r="I329" s="28"/>
      <c r="J329" s="28"/>
      <c r="K329" s="28"/>
      <c r="L329" s="29"/>
      <c r="M329" s="28"/>
      <c r="N329" s="28"/>
      <c r="O329" s="28"/>
      <c r="P329" s="28"/>
      <c r="Q329" s="28"/>
      <c r="R329" s="28"/>
      <c r="S329" s="28"/>
      <c r="T329" s="28"/>
      <c r="U329" s="28"/>
      <c r="V329" s="28"/>
      <c r="W329" s="28"/>
      <c r="AL329" s="16" t="s">
        <v>189</v>
      </c>
      <c r="AM329" s="16" t="s">
        <v>88</v>
      </c>
    </row>
    <row r="330" spans="1:57" s="13" customFormat="1">
      <c r="B330" s="147"/>
      <c r="D330" s="143" t="s">
        <v>191</v>
      </c>
      <c r="E330" s="148" t="s">
        <v>1</v>
      </c>
      <c r="F330" s="149" t="s">
        <v>141</v>
      </c>
      <c r="H330" s="150">
        <v>3.4750000000000001</v>
      </c>
      <c r="L330" s="147"/>
      <c r="AL330" s="148" t="s">
        <v>191</v>
      </c>
      <c r="AM330" s="148" t="s">
        <v>88</v>
      </c>
      <c r="AN330" s="13" t="s">
        <v>88</v>
      </c>
      <c r="AO330" s="13" t="s">
        <v>33</v>
      </c>
      <c r="AP330" s="13" t="s">
        <v>86</v>
      </c>
      <c r="AQ330" s="148" t="s">
        <v>178</v>
      </c>
    </row>
    <row r="331" spans="1:57" s="2" customFormat="1" ht="24.2" customHeight="1">
      <c r="A331" s="28"/>
      <c r="B331" s="134"/>
      <c r="C331" s="135" t="s">
        <v>521</v>
      </c>
      <c r="D331" s="135" t="s">
        <v>180</v>
      </c>
      <c r="E331" s="136" t="s">
        <v>522</v>
      </c>
      <c r="F331" s="137" t="s">
        <v>523</v>
      </c>
      <c r="G331" s="138" t="s">
        <v>183</v>
      </c>
      <c r="H331" s="139">
        <v>3.4750000000000001</v>
      </c>
      <c r="I331" s="140"/>
      <c r="J331" s="140">
        <f>ROUND(I331*H331,2)</f>
        <v>0</v>
      </c>
      <c r="K331" s="137" t="s">
        <v>184</v>
      </c>
      <c r="L331" s="29"/>
      <c r="M331" s="28"/>
      <c r="N331" s="28"/>
      <c r="O331" s="28"/>
      <c r="P331" s="28"/>
      <c r="Q331" s="28"/>
      <c r="R331" s="28"/>
      <c r="S331" s="28"/>
      <c r="T331" s="28"/>
      <c r="U331" s="28"/>
      <c r="V331" s="28"/>
      <c r="W331" s="28"/>
      <c r="AJ331" s="141" t="s">
        <v>185</v>
      </c>
      <c r="AL331" s="141" t="s">
        <v>180</v>
      </c>
      <c r="AM331" s="141" t="s">
        <v>88</v>
      </c>
      <c r="AQ331" s="16" t="s">
        <v>178</v>
      </c>
      <c r="AW331" s="142" t="e">
        <f>IF(#REF!="základní",J331,0)</f>
        <v>#REF!</v>
      </c>
      <c r="AX331" s="142" t="e">
        <f>IF(#REF!="snížená",J331,0)</f>
        <v>#REF!</v>
      </c>
      <c r="AY331" s="142" t="e">
        <f>IF(#REF!="zákl. přenesená",J331,0)</f>
        <v>#REF!</v>
      </c>
      <c r="AZ331" s="142" t="e">
        <f>IF(#REF!="sníž. přenesená",J331,0)</f>
        <v>#REF!</v>
      </c>
      <c r="BA331" s="142" t="e">
        <f>IF(#REF!="nulová",J331,0)</f>
        <v>#REF!</v>
      </c>
      <c r="BB331" s="16" t="s">
        <v>86</v>
      </c>
      <c r="BC331" s="142">
        <f>ROUND(I331*H331,2)</f>
        <v>0</v>
      </c>
      <c r="BD331" s="16" t="s">
        <v>185</v>
      </c>
      <c r="BE331" s="141" t="s">
        <v>524</v>
      </c>
    </row>
    <row r="332" spans="1:57" s="2" customFormat="1" ht="19.5">
      <c r="A332" s="28"/>
      <c r="B332" s="29"/>
      <c r="C332" s="28"/>
      <c r="D332" s="143" t="s">
        <v>187</v>
      </c>
      <c r="E332" s="28"/>
      <c r="F332" s="144" t="s">
        <v>525</v>
      </c>
      <c r="G332" s="28"/>
      <c r="H332" s="28"/>
      <c r="I332" s="28"/>
      <c r="J332" s="28"/>
      <c r="K332" s="28"/>
      <c r="L332" s="29"/>
      <c r="M332" s="28"/>
      <c r="N332" s="28"/>
      <c r="O332" s="28"/>
      <c r="P332" s="28"/>
      <c r="Q332" s="28"/>
      <c r="R332" s="28"/>
      <c r="S332" s="28"/>
      <c r="T332" s="28"/>
      <c r="U332" s="28"/>
      <c r="V332" s="28"/>
      <c r="W332" s="28"/>
      <c r="AL332" s="16" t="s">
        <v>187</v>
      </c>
      <c r="AM332" s="16" t="s">
        <v>88</v>
      </c>
    </row>
    <row r="333" spans="1:57" s="2" customFormat="1">
      <c r="A333" s="28"/>
      <c r="B333" s="29"/>
      <c r="C333" s="28"/>
      <c r="D333" s="145" t="s">
        <v>189</v>
      </c>
      <c r="E333" s="28"/>
      <c r="F333" s="146" t="s">
        <v>526</v>
      </c>
      <c r="G333" s="28"/>
      <c r="H333" s="28"/>
      <c r="I333" s="28"/>
      <c r="J333" s="28"/>
      <c r="K333" s="28"/>
      <c r="L333" s="29"/>
      <c r="M333" s="28"/>
      <c r="N333" s="28"/>
      <c r="O333" s="28"/>
      <c r="P333" s="28"/>
      <c r="Q333" s="28"/>
      <c r="R333" s="28"/>
      <c r="S333" s="28"/>
      <c r="T333" s="28"/>
      <c r="U333" s="28"/>
      <c r="V333" s="28"/>
      <c r="W333" s="28"/>
      <c r="AL333" s="16" t="s">
        <v>189</v>
      </c>
      <c r="AM333" s="16" t="s">
        <v>88</v>
      </c>
    </row>
    <row r="334" spans="1:57" s="13" customFormat="1">
      <c r="B334" s="147"/>
      <c r="D334" s="143" t="s">
        <v>191</v>
      </c>
      <c r="E334" s="148" t="s">
        <v>1</v>
      </c>
      <c r="F334" s="149" t="s">
        <v>141</v>
      </c>
      <c r="H334" s="150">
        <v>3.4750000000000001</v>
      </c>
      <c r="L334" s="147"/>
      <c r="AL334" s="148" t="s">
        <v>191</v>
      </c>
      <c r="AM334" s="148" t="s">
        <v>88</v>
      </c>
      <c r="AN334" s="13" t="s">
        <v>88</v>
      </c>
      <c r="AO334" s="13" t="s">
        <v>33</v>
      </c>
      <c r="AP334" s="13" t="s">
        <v>86</v>
      </c>
      <c r="AQ334" s="148" t="s">
        <v>178</v>
      </c>
    </row>
    <row r="335" spans="1:57" s="2" customFormat="1" ht="33" customHeight="1">
      <c r="A335" s="28"/>
      <c r="B335" s="134"/>
      <c r="C335" s="135" t="s">
        <v>527</v>
      </c>
      <c r="D335" s="135" t="s">
        <v>180</v>
      </c>
      <c r="E335" s="136" t="s">
        <v>528</v>
      </c>
      <c r="F335" s="137" t="s">
        <v>529</v>
      </c>
      <c r="G335" s="138" t="s">
        <v>183</v>
      </c>
      <c r="H335" s="139">
        <v>3.4750000000000001</v>
      </c>
      <c r="I335" s="140"/>
      <c r="J335" s="140">
        <f>ROUND(I335*H335,2)</f>
        <v>0</v>
      </c>
      <c r="K335" s="137" t="s">
        <v>184</v>
      </c>
      <c r="L335" s="29"/>
      <c r="M335" s="28"/>
      <c r="N335" s="28"/>
      <c r="O335" s="28"/>
      <c r="P335" s="28"/>
      <c r="Q335" s="28"/>
      <c r="R335" s="28"/>
      <c r="S335" s="28"/>
      <c r="T335" s="28"/>
      <c r="U335" s="28"/>
      <c r="V335" s="28"/>
      <c r="W335" s="28"/>
      <c r="AJ335" s="141" t="s">
        <v>185</v>
      </c>
      <c r="AL335" s="141" t="s">
        <v>180</v>
      </c>
      <c r="AM335" s="141" t="s">
        <v>88</v>
      </c>
      <c r="AQ335" s="16" t="s">
        <v>178</v>
      </c>
      <c r="AW335" s="142" t="e">
        <f>IF(#REF!="základní",J335,0)</f>
        <v>#REF!</v>
      </c>
      <c r="AX335" s="142" t="e">
        <f>IF(#REF!="snížená",J335,0)</f>
        <v>#REF!</v>
      </c>
      <c r="AY335" s="142" t="e">
        <f>IF(#REF!="zákl. přenesená",J335,0)</f>
        <v>#REF!</v>
      </c>
      <c r="AZ335" s="142" t="e">
        <f>IF(#REF!="sníž. přenesená",J335,0)</f>
        <v>#REF!</v>
      </c>
      <c r="BA335" s="142" t="e">
        <f>IF(#REF!="nulová",J335,0)</f>
        <v>#REF!</v>
      </c>
      <c r="BB335" s="16" t="s">
        <v>86</v>
      </c>
      <c r="BC335" s="142">
        <f>ROUND(I335*H335,2)</f>
        <v>0</v>
      </c>
      <c r="BD335" s="16" t="s">
        <v>185</v>
      </c>
      <c r="BE335" s="141" t="s">
        <v>530</v>
      </c>
    </row>
    <row r="336" spans="1:57" s="2" customFormat="1" ht="29.25">
      <c r="A336" s="28"/>
      <c r="B336" s="29"/>
      <c r="C336" s="28"/>
      <c r="D336" s="143" t="s">
        <v>187</v>
      </c>
      <c r="E336" s="28"/>
      <c r="F336" s="144" t="s">
        <v>531</v>
      </c>
      <c r="G336" s="28"/>
      <c r="H336" s="28"/>
      <c r="I336" s="28"/>
      <c r="J336" s="28"/>
      <c r="K336" s="28"/>
      <c r="L336" s="29"/>
      <c r="M336" s="28"/>
      <c r="N336" s="28"/>
      <c r="O336" s="28"/>
      <c r="P336" s="28"/>
      <c r="Q336" s="28"/>
      <c r="R336" s="28"/>
      <c r="S336" s="28"/>
      <c r="T336" s="28"/>
      <c r="U336" s="28"/>
      <c r="V336" s="28"/>
      <c r="W336" s="28"/>
      <c r="AL336" s="16" t="s">
        <v>187</v>
      </c>
      <c r="AM336" s="16" t="s">
        <v>88</v>
      </c>
    </row>
    <row r="337" spans="1:57" s="2" customFormat="1">
      <c r="A337" s="28"/>
      <c r="B337" s="29"/>
      <c r="C337" s="28"/>
      <c r="D337" s="145" t="s">
        <v>189</v>
      </c>
      <c r="E337" s="28"/>
      <c r="F337" s="146" t="s">
        <v>532</v>
      </c>
      <c r="G337" s="28"/>
      <c r="H337" s="28"/>
      <c r="I337" s="28"/>
      <c r="J337" s="28"/>
      <c r="K337" s="28"/>
      <c r="L337" s="29"/>
      <c r="M337" s="28"/>
      <c r="N337" s="28"/>
      <c r="O337" s="28"/>
      <c r="P337" s="28"/>
      <c r="Q337" s="28"/>
      <c r="R337" s="28"/>
      <c r="S337" s="28"/>
      <c r="T337" s="28"/>
      <c r="U337" s="28"/>
      <c r="V337" s="28"/>
      <c r="W337" s="28"/>
      <c r="AL337" s="16" t="s">
        <v>189</v>
      </c>
      <c r="AM337" s="16" t="s">
        <v>88</v>
      </c>
    </row>
    <row r="338" spans="1:57" s="13" customFormat="1">
      <c r="B338" s="147"/>
      <c r="D338" s="143" t="s">
        <v>191</v>
      </c>
      <c r="E338" s="148" t="s">
        <v>1</v>
      </c>
      <c r="F338" s="149" t="s">
        <v>141</v>
      </c>
      <c r="H338" s="150">
        <v>3.4750000000000001</v>
      </c>
      <c r="L338" s="147"/>
      <c r="AL338" s="148" t="s">
        <v>191</v>
      </c>
      <c r="AM338" s="148" t="s">
        <v>88</v>
      </c>
      <c r="AN338" s="13" t="s">
        <v>88</v>
      </c>
      <c r="AO338" s="13" t="s">
        <v>33</v>
      </c>
      <c r="AP338" s="13" t="s">
        <v>86</v>
      </c>
      <c r="AQ338" s="148" t="s">
        <v>178</v>
      </c>
    </row>
    <row r="339" spans="1:57" s="2" customFormat="1" ht="33" customHeight="1">
      <c r="A339" s="28"/>
      <c r="B339" s="134"/>
      <c r="C339" s="135" t="s">
        <v>533</v>
      </c>
      <c r="D339" s="135" t="s">
        <v>180</v>
      </c>
      <c r="E339" s="136" t="s">
        <v>534</v>
      </c>
      <c r="F339" s="137" t="s">
        <v>535</v>
      </c>
      <c r="G339" s="138" t="s">
        <v>183</v>
      </c>
      <c r="H339" s="139">
        <v>449.1</v>
      </c>
      <c r="I339" s="140"/>
      <c r="J339" s="140">
        <f>ROUND(I339*H339,2)</f>
        <v>0</v>
      </c>
      <c r="K339" s="137" t="s">
        <v>184</v>
      </c>
      <c r="L339" s="29"/>
      <c r="M339" s="28"/>
      <c r="N339" s="28"/>
      <c r="O339" s="28"/>
      <c r="P339" s="28"/>
      <c r="Q339" s="28"/>
      <c r="R339" s="28"/>
      <c r="S339" s="28"/>
      <c r="T339" s="28"/>
      <c r="U339" s="28"/>
      <c r="V339" s="28"/>
      <c r="W339" s="28"/>
      <c r="AJ339" s="141" t="s">
        <v>185</v>
      </c>
      <c r="AL339" s="141" t="s">
        <v>180</v>
      </c>
      <c r="AM339" s="141" t="s">
        <v>88</v>
      </c>
      <c r="AQ339" s="16" t="s">
        <v>178</v>
      </c>
      <c r="AW339" s="142" t="e">
        <f>IF(#REF!="základní",J339,0)</f>
        <v>#REF!</v>
      </c>
      <c r="AX339" s="142" t="e">
        <f>IF(#REF!="snížená",J339,0)</f>
        <v>#REF!</v>
      </c>
      <c r="AY339" s="142" t="e">
        <f>IF(#REF!="zákl. přenesená",J339,0)</f>
        <v>#REF!</v>
      </c>
      <c r="AZ339" s="142" t="e">
        <f>IF(#REF!="sníž. přenesená",J339,0)</f>
        <v>#REF!</v>
      </c>
      <c r="BA339" s="142" t="e">
        <f>IF(#REF!="nulová",J339,0)</f>
        <v>#REF!</v>
      </c>
      <c r="BB339" s="16" t="s">
        <v>86</v>
      </c>
      <c r="BC339" s="142">
        <f>ROUND(I339*H339,2)</f>
        <v>0</v>
      </c>
      <c r="BD339" s="16" t="s">
        <v>185</v>
      </c>
      <c r="BE339" s="141" t="s">
        <v>536</v>
      </c>
    </row>
    <row r="340" spans="1:57" s="2" customFormat="1" ht="48.75">
      <c r="A340" s="28"/>
      <c r="B340" s="29"/>
      <c r="C340" s="28"/>
      <c r="D340" s="143" t="s">
        <v>187</v>
      </c>
      <c r="E340" s="28"/>
      <c r="F340" s="144" t="s">
        <v>537</v>
      </c>
      <c r="G340" s="28"/>
      <c r="H340" s="28"/>
      <c r="I340" s="28"/>
      <c r="J340" s="28"/>
      <c r="K340" s="28"/>
      <c r="L340" s="29"/>
      <c r="M340" s="28"/>
      <c r="N340" s="28"/>
      <c r="O340" s="28"/>
      <c r="P340" s="28"/>
      <c r="Q340" s="28"/>
      <c r="R340" s="28"/>
      <c r="S340" s="28"/>
      <c r="T340" s="28"/>
      <c r="U340" s="28"/>
      <c r="V340" s="28"/>
      <c r="W340" s="28"/>
      <c r="AL340" s="16" t="s">
        <v>187</v>
      </c>
      <c r="AM340" s="16" t="s">
        <v>88</v>
      </c>
    </row>
    <row r="341" spans="1:57" s="2" customFormat="1">
      <c r="A341" s="28"/>
      <c r="B341" s="29"/>
      <c r="C341" s="28"/>
      <c r="D341" s="145" t="s">
        <v>189</v>
      </c>
      <c r="E341" s="28"/>
      <c r="F341" s="146" t="s">
        <v>538</v>
      </c>
      <c r="G341" s="28"/>
      <c r="H341" s="28"/>
      <c r="I341" s="28"/>
      <c r="J341" s="28"/>
      <c r="K341" s="28"/>
      <c r="L341" s="29"/>
      <c r="M341" s="28"/>
      <c r="N341" s="28"/>
      <c r="O341" s="28"/>
      <c r="P341" s="28"/>
      <c r="Q341" s="28"/>
      <c r="R341" s="28"/>
      <c r="S341" s="28"/>
      <c r="T341" s="28"/>
      <c r="U341" s="28"/>
      <c r="V341" s="28"/>
      <c r="W341" s="28"/>
      <c r="AL341" s="16" t="s">
        <v>189</v>
      </c>
      <c r="AM341" s="16" t="s">
        <v>88</v>
      </c>
    </row>
    <row r="342" spans="1:57" s="13" customFormat="1">
      <c r="B342" s="147"/>
      <c r="D342" s="143" t="s">
        <v>191</v>
      </c>
      <c r="E342" s="148" t="s">
        <v>1</v>
      </c>
      <c r="F342" s="149" t="s">
        <v>475</v>
      </c>
      <c r="H342" s="150">
        <v>449.1</v>
      </c>
      <c r="L342" s="147"/>
      <c r="AL342" s="148" t="s">
        <v>191</v>
      </c>
      <c r="AM342" s="148" t="s">
        <v>88</v>
      </c>
      <c r="AN342" s="13" t="s">
        <v>88</v>
      </c>
      <c r="AO342" s="13" t="s">
        <v>33</v>
      </c>
      <c r="AP342" s="13" t="s">
        <v>86</v>
      </c>
      <c r="AQ342" s="148" t="s">
        <v>178</v>
      </c>
    </row>
    <row r="343" spans="1:57" s="2" customFormat="1" ht="24.2" customHeight="1">
      <c r="A343" s="28"/>
      <c r="B343" s="134"/>
      <c r="C343" s="155" t="s">
        <v>539</v>
      </c>
      <c r="D343" s="155" t="s">
        <v>334</v>
      </c>
      <c r="E343" s="156" t="s">
        <v>540</v>
      </c>
      <c r="F343" s="157" t="s">
        <v>541</v>
      </c>
      <c r="G343" s="158" t="s">
        <v>183</v>
      </c>
      <c r="H343" s="159">
        <v>9.5879999999999992</v>
      </c>
      <c r="I343" s="160"/>
      <c r="J343" s="160">
        <f>ROUND(I343*H343,2)</f>
        <v>0</v>
      </c>
      <c r="K343" s="157" t="s">
        <v>184</v>
      </c>
      <c r="L343" s="161"/>
      <c r="M343" s="28"/>
      <c r="N343" s="28"/>
      <c r="O343" s="28"/>
      <c r="P343" s="28"/>
      <c r="Q343" s="28"/>
      <c r="R343" s="28"/>
      <c r="S343" s="28"/>
      <c r="T343" s="28"/>
      <c r="U343" s="28"/>
      <c r="V343" s="28"/>
      <c r="W343" s="28"/>
      <c r="AJ343" s="141" t="s">
        <v>231</v>
      </c>
      <c r="AL343" s="141" t="s">
        <v>334</v>
      </c>
      <c r="AM343" s="141" t="s">
        <v>88</v>
      </c>
      <c r="AQ343" s="16" t="s">
        <v>178</v>
      </c>
      <c r="AW343" s="142" t="e">
        <f>IF(#REF!="základní",J343,0)</f>
        <v>#REF!</v>
      </c>
      <c r="AX343" s="142" t="e">
        <f>IF(#REF!="snížená",J343,0)</f>
        <v>#REF!</v>
      </c>
      <c r="AY343" s="142" t="e">
        <f>IF(#REF!="zákl. přenesená",J343,0)</f>
        <v>#REF!</v>
      </c>
      <c r="AZ343" s="142" t="e">
        <f>IF(#REF!="sníž. přenesená",J343,0)</f>
        <v>#REF!</v>
      </c>
      <c r="BA343" s="142" t="e">
        <f>IF(#REF!="nulová",J343,0)</f>
        <v>#REF!</v>
      </c>
      <c r="BB343" s="16" t="s">
        <v>86</v>
      </c>
      <c r="BC343" s="142">
        <f>ROUND(I343*H343,2)</f>
        <v>0</v>
      </c>
      <c r="BD343" s="16" t="s">
        <v>185</v>
      </c>
      <c r="BE343" s="141" t="s">
        <v>542</v>
      </c>
    </row>
    <row r="344" spans="1:57" s="2" customFormat="1" ht="19.5">
      <c r="A344" s="28"/>
      <c r="B344" s="29"/>
      <c r="C344" s="28"/>
      <c r="D344" s="143" t="s">
        <v>187</v>
      </c>
      <c r="E344" s="28"/>
      <c r="F344" s="144" t="s">
        <v>541</v>
      </c>
      <c r="G344" s="28"/>
      <c r="H344" s="28"/>
      <c r="I344" s="28"/>
      <c r="J344" s="28"/>
      <c r="K344" s="28"/>
      <c r="L344" s="29"/>
      <c r="M344" s="28"/>
      <c r="N344" s="28"/>
      <c r="O344" s="28"/>
      <c r="P344" s="28"/>
      <c r="Q344" s="28"/>
      <c r="R344" s="28"/>
      <c r="S344" s="28"/>
      <c r="T344" s="28"/>
      <c r="U344" s="28"/>
      <c r="V344" s="28"/>
      <c r="W344" s="28"/>
      <c r="AL344" s="16" t="s">
        <v>187</v>
      </c>
      <c r="AM344" s="16" t="s">
        <v>88</v>
      </c>
    </row>
    <row r="345" spans="1:57" s="13" customFormat="1">
      <c r="B345" s="147"/>
      <c r="D345" s="143" t="s">
        <v>191</v>
      </c>
      <c r="F345" s="149" t="s">
        <v>543</v>
      </c>
      <c r="H345" s="150">
        <v>9.5879999999999992</v>
      </c>
      <c r="L345" s="147"/>
      <c r="AL345" s="148" t="s">
        <v>191</v>
      </c>
      <c r="AM345" s="148" t="s">
        <v>88</v>
      </c>
      <c r="AN345" s="13" t="s">
        <v>88</v>
      </c>
      <c r="AO345" s="13" t="s">
        <v>3</v>
      </c>
      <c r="AP345" s="13" t="s">
        <v>86</v>
      </c>
      <c r="AQ345" s="148" t="s">
        <v>178</v>
      </c>
    </row>
    <row r="346" spans="1:57" s="2" customFormat="1" ht="21.75" customHeight="1">
      <c r="A346" s="28"/>
      <c r="B346" s="134"/>
      <c r="C346" s="155" t="s">
        <v>544</v>
      </c>
      <c r="D346" s="155" t="s">
        <v>334</v>
      </c>
      <c r="E346" s="156" t="s">
        <v>545</v>
      </c>
      <c r="F346" s="157" t="s">
        <v>546</v>
      </c>
      <c r="G346" s="158" t="s">
        <v>183</v>
      </c>
      <c r="H346" s="159">
        <v>287.036</v>
      </c>
      <c r="I346" s="160"/>
      <c r="J346" s="160">
        <f>ROUND(I346*H346,2)</f>
        <v>0</v>
      </c>
      <c r="K346" s="157" t="s">
        <v>184</v>
      </c>
      <c r="L346" s="161"/>
      <c r="M346" s="28"/>
      <c r="N346" s="28"/>
      <c r="O346" s="28"/>
      <c r="P346" s="28"/>
      <c r="Q346" s="28"/>
      <c r="R346" s="28"/>
      <c r="S346" s="28"/>
      <c r="T346" s="28"/>
      <c r="U346" s="28"/>
      <c r="V346" s="28"/>
      <c r="W346" s="28"/>
      <c r="AJ346" s="141" t="s">
        <v>231</v>
      </c>
      <c r="AL346" s="141" t="s">
        <v>334</v>
      </c>
      <c r="AM346" s="141" t="s">
        <v>88</v>
      </c>
      <c r="AQ346" s="16" t="s">
        <v>178</v>
      </c>
      <c r="AW346" s="142" t="e">
        <f>IF(#REF!="základní",J346,0)</f>
        <v>#REF!</v>
      </c>
      <c r="AX346" s="142" t="e">
        <f>IF(#REF!="snížená",J346,0)</f>
        <v>#REF!</v>
      </c>
      <c r="AY346" s="142" t="e">
        <f>IF(#REF!="zákl. přenesená",J346,0)</f>
        <v>#REF!</v>
      </c>
      <c r="AZ346" s="142" t="e">
        <f>IF(#REF!="sníž. přenesená",J346,0)</f>
        <v>#REF!</v>
      </c>
      <c r="BA346" s="142" t="e">
        <f>IF(#REF!="nulová",J346,0)</f>
        <v>#REF!</v>
      </c>
      <c r="BB346" s="16" t="s">
        <v>86</v>
      </c>
      <c r="BC346" s="142">
        <f>ROUND(I346*H346,2)</f>
        <v>0</v>
      </c>
      <c r="BD346" s="16" t="s">
        <v>185</v>
      </c>
      <c r="BE346" s="141" t="s">
        <v>547</v>
      </c>
    </row>
    <row r="347" spans="1:57" s="2" customFormat="1">
      <c r="A347" s="28"/>
      <c r="B347" s="29"/>
      <c r="C347" s="28"/>
      <c r="D347" s="143" t="s">
        <v>187</v>
      </c>
      <c r="E347" s="28"/>
      <c r="F347" s="144" t="s">
        <v>546</v>
      </c>
      <c r="G347" s="28"/>
      <c r="H347" s="28"/>
      <c r="I347" s="28"/>
      <c r="J347" s="28"/>
      <c r="K347" s="28"/>
      <c r="L347" s="29"/>
      <c r="M347" s="28"/>
      <c r="N347" s="28"/>
      <c r="O347" s="28"/>
      <c r="P347" s="28"/>
      <c r="Q347" s="28"/>
      <c r="R347" s="28"/>
      <c r="S347" s="28"/>
      <c r="T347" s="28"/>
      <c r="U347" s="28"/>
      <c r="V347" s="28"/>
      <c r="W347" s="28"/>
      <c r="AL347" s="16" t="s">
        <v>187</v>
      </c>
      <c r="AM347" s="16" t="s">
        <v>88</v>
      </c>
    </row>
    <row r="348" spans="1:57" s="13" customFormat="1">
      <c r="B348" s="147"/>
      <c r="D348" s="143" t="s">
        <v>191</v>
      </c>
      <c r="F348" s="149" t="s">
        <v>548</v>
      </c>
      <c r="H348" s="150">
        <v>287.036</v>
      </c>
      <c r="L348" s="147"/>
      <c r="AL348" s="148" t="s">
        <v>191</v>
      </c>
      <c r="AM348" s="148" t="s">
        <v>88</v>
      </c>
      <c r="AN348" s="13" t="s">
        <v>88</v>
      </c>
      <c r="AO348" s="13" t="s">
        <v>3</v>
      </c>
      <c r="AP348" s="13" t="s">
        <v>86</v>
      </c>
      <c r="AQ348" s="148" t="s">
        <v>178</v>
      </c>
    </row>
    <row r="349" spans="1:57" s="2" customFormat="1" ht="21.75" customHeight="1">
      <c r="A349" s="28"/>
      <c r="B349" s="134"/>
      <c r="C349" s="155" t="s">
        <v>549</v>
      </c>
      <c r="D349" s="155" t="s">
        <v>334</v>
      </c>
      <c r="E349" s="156" t="s">
        <v>550</v>
      </c>
      <c r="F349" s="157" t="s">
        <v>551</v>
      </c>
      <c r="G349" s="158" t="s">
        <v>183</v>
      </c>
      <c r="H349" s="159">
        <v>161.458</v>
      </c>
      <c r="I349" s="160"/>
      <c r="J349" s="160">
        <f>ROUND(I349*H349,2)</f>
        <v>0</v>
      </c>
      <c r="K349" s="157" t="s">
        <v>184</v>
      </c>
      <c r="L349" s="161"/>
      <c r="M349" s="28"/>
      <c r="N349" s="28"/>
      <c r="O349" s="28"/>
      <c r="P349" s="28"/>
      <c r="Q349" s="28"/>
      <c r="R349" s="28"/>
      <c r="S349" s="28"/>
      <c r="T349" s="28"/>
      <c r="U349" s="28"/>
      <c r="V349" s="28"/>
      <c r="W349" s="28"/>
      <c r="AJ349" s="141" t="s">
        <v>231</v>
      </c>
      <c r="AL349" s="141" t="s">
        <v>334</v>
      </c>
      <c r="AM349" s="141" t="s">
        <v>88</v>
      </c>
      <c r="AQ349" s="16" t="s">
        <v>178</v>
      </c>
      <c r="AW349" s="142" t="e">
        <f>IF(#REF!="základní",J349,0)</f>
        <v>#REF!</v>
      </c>
      <c r="AX349" s="142" t="e">
        <f>IF(#REF!="snížená",J349,0)</f>
        <v>#REF!</v>
      </c>
      <c r="AY349" s="142" t="e">
        <f>IF(#REF!="zákl. přenesená",J349,0)</f>
        <v>#REF!</v>
      </c>
      <c r="AZ349" s="142" t="e">
        <f>IF(#REF!="sníž. přenesená",J349,0)</f>
        <v>#REF!</v>
      </c>
      <c r="BA349" s="142" t="e">
        <f>IF(#REF!="nulová",J349,0)</f>
        <v>#REF!</v>
      </c>
      <c r="BB349" s="16" t="s">
        <v>86</v>
      </c>
      <c r="BC349" s="142">
        <f>ROUND(I349*H349,2)</f>
        <v>0</v>
      </c>
      <c r="BD349" s="16" t="s">
        <v>185</v>
      </c>
      <c r="BE349" s="141" t="s">
        <v>552</v>
      </c>
    </row>
    <row r="350" spans="1:57" s="2" customFormat="1">
      <c r="A350" s="28"/>
      <c r="B350" s="29"/>
      <c r="C350" s="28"/>
      <c r="D350" s="143" t="s">
        <v>187</v>
      </c>
      <c r="E350" s="28"/>
      <c r="F350" s="144" t="s">
        <v>551</v>
      </c>
      <c r="G350" s="28"/>
      <c r="H350" s="28"/>
      <c r="I350" s="28"/>
      <c r="J350" s="28"/>
      <c r="K350" s="28"/>
      <c r="L350" s="29"/>
      <c r="M350" s="28"/>
      <c r="N350" s="28"/>
      <c r="O350" s="28"/>
      <c r="P350" s="28"/>
      <c r="Q350" s="28"/>
      <c r="R350" s="28"/>
      <c r="S350" s="28"/>
      <c r="T350" s="28"/>
      <c r="U350" s="28"/>
      <c r="V350" s="28"/>
      <c r="W350" s="28"/>
      <c r="AL350" s="16" t="s">
        <v>187</v>
      </c>
      <c r="AM350" s="16" t="s">
        <v>88</v>
      </c>
    </row>
    <row r="351" spans="1:57" s="13" customFormat="1">
      <c r="B351" s="147"/>
      <c r="D351" s="143" t="s">
        <v>191</v>
      </c>
      <c r="F351" s="149" t="s">
        <v>553</v>
      </c>
      <c r="H351" s="150">
        <v>161.458</v>
      </c>
      <c r="L351" s="147"/>
      <c r="AL351" s="148" t="s">
        <v>191</v>
      </c>
      <c r="AM351" s="148" t="s">
        <v>88</v>
      </c>
      <c r="AN351" s="13" t="s">
        <v>88</v>
      </c>
      <c r="AO351" s="13" t="s">
        <v>3</v>
      </c>
      <c r="AP351" s="13" t="s">
        <v>86</v>
      </c>
      <c r="AQ351" s="148" t="s">
        <v>178</v>
      </c>
    </row>
    <row r="352" spans="1:57" s="2" customFormat="1" ht="37.9" customHeight="1">
      <c r="A352" s="28"/>
      <c r="B352" s="134"/>
      <c r="C352" s="135" t="s">
        <v>554</v>
      </c>
      <c r="D352" s="135" t="s">
        <v>180</v>
      </c>
      <c r="E352" s="136" t="s">
        <v>555</v>
      </c>
      <c r="F352" s="137" t="s">
        <v>556</v>
      </c>
      <c r="G352" s="138" t="s">
        <v>183</v>
      </c>
      <c r="H352" s="139">
        <v>449.1</v>
      </c>
      <c r="I352" s="140"/>
      <c r="J352" s="140">
        <f>ROUND(I352*H352,2)</f>
        <v>0</v>
      </c>
      <c r="K352" s="137" t="s">
        <v>184</v>
      </c>
      <c r="L352" s="29"/>
      <c r="M352" s="28"/>
      <c r="N352" s="28"/>
      <c r="O352" s="28"/>
      <c r="P352" s="28"/>
      <c r="Q352" s="28"/>
      <c r="R352" s="28"/>
      <c r="S352" s="28"/>
      <c r="T352" s="28"/>
      <c r="U352" s="28"/>
      <c r="V352" s="28"/>
      <c r="W352" s="28"/>
      <c r="AJ352" s="141" t="s">
        <v>185</v>
      </c>
      <c r="AL352" s="141" t="s">
        <v>180</v>
      </c>
      <c r="AM352" s="141" t="s">
        <v>88</v>
      </c>
      <c r="AQ352" s="16" t="s">
        <v>178</v>
      </c>
      <c r="AW352" s="142" t="e">
        <f>IF(#REF!="základní",J352,0)</f>
        <v>#REF!</v>
      </c>
      <c r="AX352" s="142" t="e">
        <f>IF(#REF!="snížená",J352,0)</f>
        <v>#REF!</v>
      </c>
      <c r="AY352" s="142" t="e">
        <f>IF(#REF!="zákl. přenesená",J352,0)</f>
        <v>#REF!</v>
      </c>
      <c r="AZ352" s="142" t="e">
        <f>IF(#REF!="sníž. přenesená",J352,0)</f>
        <v>#REF!</v>
      </c>
      <c r="BA352" s="142" t="e">
        <f>IF(#REF!="nulová",J352,0)</f>
        <v>#REF!</v>
      </c>
      <c r="BB352" s="16" t="s">
        <v>86</v>
      </c>
      <c r="BC352" s="142">
        <f>ROUND(I352*H352,2)</f>
        <v>0</v>
      </c>
      <c r="BD352" s="16" t="s">
        <v>185</v>
      </c>
      <c r="BE352" s="141" t="s">
        <v>557</v>
      </c>
    </row>
    <row r="353" spans="1:57" s="2" customFormat="1" ht="48.75">
      <c r="A353" s="28"/>
      <c r="B353" s="29"/>
      <c r="C353" s="28"/>
      <c r="D353" s="143" t="s">
        <v>187</v>
      </c>
      <c r="E353" s="28"/>
      <c r="F353" s="144" t="s">
        <v>558</v>
      </c>
      <c r="G353" s="28"/>
      <c r="H353" s="28"/>
      <c r="I353" s="28"/>
      <c r="J353" s="28"/>
      <c r="K353" s="28"/>
      <c r="L353" s="29"/>
      <c r="M353" s="28"/>
      <c r="N353" s="28"/>
      <c r="O353" s="28"/>
      <c r="P353" s="28"/>
      <c r="Q353" s="28"/>
      <c r="R353" s="28"/>
      <c r="S353" s="28"/>
      <c r="T353" s="28"/>
      <c r="U353" s="28"/>
      <c r="V353" s="28"/>
      <c r="W353" s="28"/>
      <c r="AL353" s="16" t="s">
        <v>187</v>
      </c>
      <c r="AM353" s="16" t="s">
        <v>88</v>
      </c>
    </row>
    <row r="354" spans="1:57" s="2" customFormat="1">
      <c r="A354" s="28"/>
      <c r="B354" s="29"/>
      <c r="C354" s="28"/>
      <c r="D354" s="145" t="s">
        <v>189</v>
      </c>
      <c r="E354" s="28"/>
      <c r="F354" s="146" t="s">
        <v>559</v>
      </c>
      <c r="G354" s="28"/>
      <c r="H354" s="28"/>
      <c r="I354" s="28"/>
      <c r="J354" s="28"/>
      <c r="K354" s="28"/>
      <c r="L354" s="29"/>
      <c r="M354" s="28"/>
      <c r="N354" s="28"/>
      <c r="O354" s="28"/>
      <c r="P354" s="28"/>
      <c r="Q354" s="28"/>
      <c r="R354" s="28"/>
      <c r="S354" s="28"/>
      <c r="T354" s="28"/>
      <c r="U354" s="28"/>
      <c r="V354" s="28"/>
      <c r="W354" s="28"/>
      <c r="AL354" s="16" t="s">
        <v>189</v>
      </c>
      <c r="AM354" s="16" t="s">
        <v>88</v>
      </c>
    </row>
    <row r="355" spans="1:57" s="13" customFormat="1">
      <c r="B355" s="147"/>
      <c r="D355" s="143" t="s">
        <v>191</v>
      </c>
      <c r="E355" s="148" t="s">
        <v>1</v>
      </c>
      <c r="F355" s="149" t="s">
        <v>475</v>
      </c>
      <c r="H355" s="150">
        <v>449.1</v>
      </c>
      <c r="L355" s="147"/>
      <c r="AL355" s="148" t="s">
        <v>191</v>
      </c>
      <c r="AM355" s="148" t="s">
        <v>88</v>
      </c>
      <c r="AN355" s="13" t="s">
        <v>88</v>
      </c>
      <c r="AO355" s="13" t="s">
        <v>33</v>
      </c>
      <c r="AP355" s="13" t="s">
        <v>86</v>
      </c>
      <c r="AQ355" s="148" t="s">
        <v>178</v>
      </c>
    </row>
    <row r="356" spans="1:57" s="12" customFormat="1" ht="22.9" customHeight="1">
      <c r="B356" s="126"/>
      <c r="D356" s="127" t="s">
        <v>77</v>
      </c>
      <c r="E356" s="132" t="s">
        <v>238</v>
      </c>
      <c r="F356" s="132" t="s">
        <v>560</v>
      </c>
      <c r="J356" s="133">
        <f>BC356</f>
        <v>0</v>
      </c>
      <c r="L356" s="126"/>
      <c r="AJ356" s="127" t="s">
        <v>86</v>
      </c>
      <c r="AL356" s="130" t="s">
        <v>77</v>
      </c>
      <c r="AM356" s="130" t="s">
        <v>86</v>
      </c>
      <c r="AQ356" s="127" t="s">
        <v>178</v>
      </c>
      <c r="BC356" s="131">
        <f>SUM(BC357:BC430)</f>
        <v>0</v>
      </c>
    </row>
    <row r="357" spans="1:57" s="2" customFormat="1" ht="16.5" customHeight="1">
      <c r="A357" s="28"/>
      <c r="B357" s="134"/>
      <c r="C357" s="135" t="s">
        <v>561</v>
      </c>
      <c r="D357" s="135" t="s">
        <v>180</v>
      </c>
      <c r="E357" s="136" t="s">
        <v>562</v>
      </c>
      <c r="F357" s="137" t="s">
        <v>563</v>
      </c>
      <c r="G357" s="138" t="s">
        <v>241</v>
      </c>
      <c r="H357" s="139">
        <v>70</v>
      </c>
      <c r="I357" s="140"/>
      <c r="J357" s="140">
        <f>ROUND(I357*H357,2)</f>
        <v>0</v>
      </c>
      <c r="K357" s="137" t="s">
        <v>184</v>
      </c>
      <c r="L357" s="29"/>
      <c r="M357" s="28"/>
      <c r="N357" s="28"/>
      <c r="O357" s="28"/>
      <c r="P357" s="28"/>
      <c r="Q357" s="28"/>
      <c r="R357" s="28"/>
      <c r="S357" s="28"/>
      <c r="T357" s="28"/>
      <c r="U357" s="28"/>
      <c r="V357" s="28"/>
      <c r="W357" s="28"/>
      <c r="AJ357" s="141" t="s">
        <v>185</v>
      </c>
      <c r="AL357" s="141" t="s">
        <v>180</v>
      </c>
      <c r="AM357" s="141" t="s">
        <v>88</v>
      </c>
      <c r="AQ357" s="16" t="s">
        <v>178</v>
      </c>
      <c r="AW357" s="142" t="e">
        <f>IF(#REF!="základní",J357,0)</f>
        <v>#REF!</v>
      </c>
      <c r="AX357" s="142" t="e">
        <f>IF(#REF!="snížená",J357,0)</f>
        <v>#REF!</v>
      </c>
      <c r="AY357" s="142" t="e">
        <f>IF(#REF!="zákl. přenesená",J357,0)</f>
        <v>#REF!</v>
      </c>
      <c r="AZ357" s="142" t="e">
        <f>IF(#REF!="sníž. přenesená",J357,0)</f>
        <v>#REF!</v>
      </c>
      <c r="BA357" s="142" t="e">
        <f>IF(#REF!="nulová",J357,0)</f>
        <v>#REF!</v>
      </c>
      <c r="BB357" s="16" t="s">
        <v>86</v>
      </c>
      <c r="BC357" s="142">
        <f>ROUND(I357*H357,2)</f>
        <v>0</v>
      </c>
      <c r="BD357" s="16" t="s">
        <v>185</v>
      </c>
      <c r="BE357" s="141" t="s">
        <v>564</v>
      </c>
    </row>
    <row r="358" spans="1:57" s="2" customFormat="1">
      <c r="A358" s="28"/>
      <c r="B358" s="29"/>
      <c r="C358" s="28"/>
      <c r="D358" s="143" t="s">
        <v>187</v>
      </c>
      <c r="E358" s="28"/>
      <c r="F358" s="144" t="s">
        <v>563</v>
      </c>
      <c r="G358" s="28"/>
      <c r="H358" s="28"/>
      <c r="I358" s="28"/>
      <c r="J358" s="28"/>
      <c r="K358" s="28"/>
      <c r="L358" s="29"/>
      <c r="M358" s="28"/>
      <c r="N358" s="28"/>
      <c r="O358" s="28"/>
      <c r="P358" s="28"/>
      <c r="Q358" s="28"/>
      <c r="R358" s="28"/>
      <c r="S358" s="28"/>
      <c r="T358" s="28"/>
      <c r="U358" s="28"/>
      <c r="V358" s="28"/>
      <c r="W358" s="28"/>
      <c r="AL358" s="16" t="s">
        <v>187</v>
      </c>
      <c r="AM358" s="16" t="s">
        <v>88</v>
      </c>
    </row>
    <row r="359" spans="1:57" s="2" customFormat="1">
      <c r="A359" s="28"/>
      <c r="B359" s="29"/>
      <c r="C359" s="28"/>
      <c r="D359" s="145" t="s">
        <v>189</v>
      </c>
      <c r="E359" s="28"/>
      <c r="F359" s="146" t="s">
        <v>565</v>
      </c>
      <c r="G359" s="28"/>
      <c r="H359" s="28"/>
      <c r="I359" s="28"/>
      <c r="J359" s="28"/>
      <c r="K359" s="28"/>
      <c r="L359" s="29"/>
      <c r="M359" s="28"/>
      <c r="N359" s="28"/>
      <c r="O359" s="28"/>
      <c r="P359" s="28"/>
      <c r="Q359" s="28"/>
      <c r="R359" s="28"/>
      <c r="S359" s="28"/>
      <c r="T359" s="28"/>
      <c r="U359" s="28"/>
      <c r="V359" s="28"/>
      <c r="W359" s="28"/>
      <c r="AL359" s="16" t="s">
        <v>189</v>
      </c>
      <c r="AM359" s="16" t="s">
        <v>88</v>
      </c>
    </row>
    <row r="360" spans="1:57" s="13" customFormat="1">
      <c r="B360" s="147"/>
      <c r="D360" s="143" t="s">
        <v>191</v>
      </c>
      <c r="E360" s="148" t="s">
        <v>566</v>
      </c>
      <c r="F360" s="149" t="s">
        <v>567</v>
      </c>
      <c r="H360" s="150">
        <v>70</v>
      </c>
      <c r="L360" s="147"/>
      <c r="AL360" s="148" t="s">
        <v>191</v>
      </c>
      <c r="AM360" s="148" t="s">
        <v>88</v>
      </c>
      <c r="AN360" s="13" t="s">
        <v>88</v>
      </c>
      <c r="AO360" s="13" t="s">
        <v>33</v>
      </c>
      <c r="AP360" s="13" t="s">
        <v>86</v>
      </c>
      <c r="AQ360" s="148" t="s">
        <v>178</v>
      </c>
    </row>
    <row r="361" spans="1:57" s="2" customFormat="1" ht="24.2" customHeight="1">
      <c r="A361" s="28"/>
      <c r="B361" s="134"/>
      <c r="C361" s="155" t="s">
        <v>568</v>
      </c>
      <c r="D361" s="155" t="s">
        <v>334</v>
      </c>
      <c r="E361" s="156" t="s">
        <v>569</v>
      </c>
      <c r="F361" s="157" t="s">
        <v>570</v>
      </c>
      <c r="G361" s="158" t="s">
        <v>241</v>
      </c>
      <c r="H361" s="159">
        <v>70</v>
      </c>
      <c r="I361" s="160"/>
      <c r="J361" s="160">
        <f>ROUND(I361*H361,2)</f>
        <v>0</v>
      </c>
      <c r="K361" s="157" t="s">
        <v>184</v>
      </c>
      <c r="L361" s="161"/>
      <c r="M361" s="28"/>
      <c r="N361" s="28"/>
      <c r="O361" s="28"/>
      <c r="P361" s="28"/>
      <c r="Q361" s="28"/>
      <c r="R361" s="28"/>
      <c r="S361" s="28"/>
      <c r="T361" s="28"/>
      <c r="U361" s="28"/>
      <c r="V361" s="28"/>
      <c r="W361" s="28"/>
      <c r="AJ361" s="141" t="s">
        <v>231</v>
      </c>
      <c r="AL361" s="141" t="s">
        <v>334</v>
      </c>
      <c r="AM361" s="141" t="s">
        <v>88</v>
      </c>
      <c r="AQ361" s="16" t="s">
        <v>178</v>
      </c>
      <c r="AW361" s="142" t="e">
        <f>IF(#REF!="základní",J361,0)</f>
        <v>#REF!</v>
      </c>
      <c r="AX361" s="142" t="e">
        <f>IF(#REF!="snížená",J361,0)</f>
        <v>#REF!</v>
      </c>
      <c r="AY361" s="142" t="e">
        <f>IF(#REF!="zákl. přenesená",J361,0)</f>
        <v>#REF!</v>
      </c>
      <c r="AZ361" s="142" t="e">
        <f>IF(#REF!="sníž. přenesená",J361,0)</f>
        <v>#REF!</v>
      </c>
      <c r="BA361" s="142" t="e">
        <f>IF(#REF!="nulová",J361,0)</f>
        <v>#REF!</v>
      </c>
      <c r="BB361" s="16" t="s">
        <v>86</v>
      </c>
      <c r="BC361" s="142">
        <f>ROUND(I361*H361,2)</f>
        <v>0</v>
      </c>
      <c r="BD361" s="16" t="s">
        <v>185</v>
      </c>
      <c r="BE361" s="141" t="s">
        <v>571</v>
      </c>
    </row>
    <row r="362" spans="1:57" s="2" customFormat="1">
      <c r="A362" s="28"/>
      <c r="B362" s="29"/>
      <c r="C362" s="28"/>
      <c r="D362" s="143" t="s">
        <v>187</v>
      </c>
      <c r="E362" s="28"/>
      <c r="F362" s="144" t="s">
        <v>570</v>
      </c>
      <c r="G362" s="28"/>
      <c r="H362" s="28"/>
      <c r="I362" s="28"/>
      <c r="J362" s="28"/>
      <c r="K362" s="28"/>
      <c r="L362" s="29"/>
      <c r="M362" s="28"/>
      <c r="N362" s="28"/>
      <c r="O362" s="28"/>
      <c r="P362" s="28"/>
      <c r="Q362" s="28"/>
      <c r="R362" s="28"/>
      <c r="S362" s="28"/>
      <c r="T362" s="28"/>
      <c r="U362" s="28"/>
      <c r="V362" s="28"/>
      <c r="W362" s="28"/>
      <c r="AL362" s="16" t="s">
        <v>187</v>
      </c>
      <c r="AM362" s="16" t="s">
        <v>88</v>
      </c>
    </row>
    <row r="363" spans="1:57" s="2" customFormat="1" ht="24.2" customHeight="1">
      <c r="A363" s="28"/>
      <c r="B363" s="134"/>
      <c r="C363" s="135" t="s">
        <v>572</v>
      </c>
      <c r="D363" s="135" t="s">
        <v>180</v>
      </c>
      <c r="E363" s="136" t="s">
        <v>573</v>
      </c>
      <c r="F363" s="137" t="s">
        <v>574</v>
      </c>
      <c r="G363" s="138" t="s">
        <v>241</v>
      </c>
      <c r="H363" s="139">
        <v>50.2</v>
      </c>
      <c r="I363" s="140"/>
      <c r="J363" s="140">
        <f>ROUND(I363*H363,2)</f>
        <v>0</v>
      </c>
      <c r="K363" s="137" t="s">
        <v>184</v>
      </c>
      <c r="L363" s="29"/>
      <c r="M363" s="28"/>
      <c r="N363" s="28"/>
      <c r="O363" s="28"/>
      <c r="P363" s="28"/>
      <c r="Q363" s="28"/>
      <c r="R363" s="28"/>
      <c r="S363" s="28"/>
      <c r="T363" s="28"/>
      <c r="U363" s="28"/>
      <c r="V363" s="28"/>
      <c r="W363" s="28"/>
      <c r="AJ363" s="141" t="s">
        <v>185</v>
      </c>
      <c r="AL363" s="141" t="s">
        <v>180</v>
      </c>
      <c r="AM363" s="141" t="s">
        <v>88</v>
      </c>
      <c r="AQ363" s="16" t="s">
        <v>178</v>
      </c>
      <c r="AW363" s="142" t="e">
        <f>IF(#REF!="základní",J363,0)</f>
        <v>#REF!</v>
      </c>
      <c r="AX363" s="142" t="e">
        <f>IF(#REF!="snížená",J363,0)</f>
        <v>#REF!</v>
      </c>
      <c r="AY363" s="142" t="e">
        <f>IF(#REF!="zákl. přenesená",J363,0)</f>
        <v>#REF!</v>
      </c>
      <c r="AZ363" s="142" t="e">
        <f>IF(#REF!="sníž. přenesená",J363,0)</f>
        <v>#REF!</v>
      </c>
      <c r="BA363" s="142" t="e">
        <f>IF(#REF!="nulová",J363,0)</f>
        <v>#REF!</v>
      </c>
      <c r="BB363" s="16" t="s">
        <v>86</v>
      </c>
      <c r="BC363" s="142">
        <f>ROUND(I363*H363,2)</f>
        <v>0</v>
      </c>
      <c r="BD363" s="16" t="s">
        <v>185</v>
      </c>
      <c r="BE363" s="141" t="s">
        <v>575</v>
      </c>
    </row>
    <row r="364" spans="1:57" s="2" customFormat="1" ht="39">
      <c r="A364" s="28"/>
      <c r="B364" s="29"/>
      <c r="C364" s="28"/>
      <c r="D364" s="143" t="s">
        <v>187</v>
      </c>
      <c r="E364" s="28"/>
      <c r="F364" s="144" t="s">
        <v>576</v>
      </c>
      <c r="G364" s="28"/>
      <c r="H364" s="28"/>
      <c r="I364" s="28"/>
      <c r="J364" s="28"/>
      <c r="K364" s="28"/>
      <c r="L364" s="29"/>
      <c r="M364" s="28"/>
      <c r="N364" s="28"/>
      <c r="O364" s="28"/>
      <c r="P364" s="28"/>
      <c r="Q364" s="28"/>
      <c r="R364" s="28"/>
      <c r="S364" s="28"/>
      <c r="T364" s="28"/>
      <c r="U364" s="28"/>
      <c r="V364" s="28"/>
      <c r="W364" s="28"/>
      <c r="AL364" s="16" t="s">
        <v>187</v>
      </c>
      <c r="AM364" s="16" t="s">
        <v>88</v>
      </c>
    </row>
    <row r="365" spans="1:57" s="2" customFormat="1">
      <c r="A365" s="28"/>
      <c r="B365" s="29"/>
      <c r="C365" s="28"/>
      <c r="D365" s="145" t="s">
        <v>189</v>
      </c>
      <c r="E365" s="28"/>
      <c r="F365" s="146" t="s">
        <v>577</v>
      </c>
      <c r="G365" s="28"/>
      <c r="H365" s="28"/>
      <c r="I365" s="28"/>
      <c r="J365" s="28"/>
      <c r="K365" s="28"/>
      <c r="L365" s="29"/>
      <c r="M365" s="28"/>
      <c r="N365" s="28"/>
      <c r="O365" s="28"/>
      <c r="P365" s="28"/>
      <c r="Q365" s="28"/>
      <c r="R365" s="28"/>
      <c r="S365" s="28"/>
      <c r="T365" s="28"/>
      <c r="U365" s="28"/>
      <c r="V365" s="28"/>
      <c r="W365" s="28"/>
      <c r="AL365" s="16" t="s">
        <v>189</v>
      </c>
      <c r="AM365" s="16" t="s">
        <v>88</v>
      </c>
    </row>
    <row r="366" spans="1:57" s="13" customFormat="1">
      <c r="B366" s="147"/>
      <c r="D366" s="143" t="s">
        <v>191</v>
      </c>
      <c r="E366" s="148" t="s">
        <v>578</v>
      </c>
      <c r="F366" s="149" t="s">
        <v>579</v>
      </c>
      <c r="H366" s="150">
        <v>50.2</v>
      </c>
      <c r="L366" s="147"/>
      <c r="AL366" s="148" t="s">
        <v>191</v>
      </c>
      <c r="AM366" s="148" t="s">
        <v>88</v>
      </c>
      <c r="AN366" s="13" t="s">
        <v>88</v>
      </c>
      <c r="AO366" s="13" t="s">
        <v>33</v>
      </c>
      <c r="AP366" s="13" t="s">
        <v>86</v>
      </c>
      <c r="AQ366" s="148" t="s">
        <v>178</v>
      </c>
    </row>
    <row r="367" spans="1:57" s="2" customFormat="1" ht="16.5" customHeight="1">
      <c r="A367" s="28"/>
      <c r="B367" s="134"/>
      <c r="C367" s="155" t="s">
        <v>580</v>
      </c>
      <c r="D367" s="155" t="s">
        <v>334</v>
      </c>
      <c r="E367" s="156" t="s">
        <v>581</v>
      </c>
      <c r="F367" s="157" t="s">
        <v>582</v>
      </c>
      <c r="G367" s="158" t="s">
        <v>183</v>
      </c>
      <c r="H367" s="159">
        <v>5.0199999999999996</v>
      </c>
      <c r="I367" s="160"/>
      <c r="J367" s="160">
        <f>ROUND(I367*H367,2)</f>
        <v>0</v>
      </c>
      <c r="K367" s="157" t="s">
        <v>184</v>
      </c>
      <c r="L367" s="161"/>
      <c r="M367" s="28"/>
      <c r="N367" s="28"/>
      <c r="O367" s="28"/>
      <c r="P367" s="28"/>
      <c r="Q367" s="28"/>
      <c r="R367" s="28"/>
      <c r="S367" s="28"/>
      <c r="T367" s="28"/>
      <c r="U367" s="28"/>
      <c r="V367" s="28"/>
      <c r="W367" s="28"/>
      <c r="AJ367" s="141" t="s">
        <v>231</v>
      </c>
      <c r="AL367" s="141" t="s">
        <v>334</v>
      </c>
      <c r="AM367" s="141" t="s">
        <v>88</v>
      </c>
      <c r="AQ367" s="16" t="s">
        <v>178</v>
      </c>
      <c r="AW367" s="142" t="e">
        <f>IF(#REF!="základní",J367,0)</f>
        <v>#REF!</v>
      </c>
      <c r="AX367" s="142" t="e">
        <f>IF(#REF!="snížená",J367,0)</f>
        <v>#REF!</v>
      </c>
      <c r="AY367" s="142" t="e">
        <f>IF(#REF!="zákl. přenesená",J367,0)</f>
        <v>#REF!</v>
      </c>
      <c r="AZ367" s="142" t="e">
        <f>IF(#REF!="sníž. přenesená",J367,0)</f>
        <v>#REF!</v>
      </c>
      <c r="BA367" s="142" t="e">
        <f>IF(#REF!="nulová",J367,0)</f>
        <v>#REF!</v>
      </c>
      <c r="BB367" s="16" t="s">
        <v>86</v>
      </c>
      <c r="BC367" s="142">
        <f>ROUND(I367*H367,2)</f>
        <v>0</v>
      </c>
      <c r="BD367" s="16" t="s">
        <v>185</v>
      </c>
      <c r="BE367" s="141" t="s">
        <v>583</v>
      </c>
    </row>
    <row r="368" spans="1:57" s="2" customFormat="1">
      <c r="A368" s="28"/>
      <c r="B368" s="29"/>
      <c r="C368" s="28"/>
      <c r="D368" s="143" t="s">
        <v>187</v>
      </c>
      <c r="E368" s="28"/>
      <c r="F368" s="144" t="s">
        <v>582</v>
      </c>
      <c r="G368" s="28"/>
      <c r="H368" s="28"/>
      <c r="I368" s="28"/>
      <c r="J368" s="28"/>
      <c r="K368" s="28"/>
      <c r="L368" s="29"/>
      <c r="M368" s="28"/>
      <c r="N368" s="28"/>
      <c r="O368" s="28"/>
      <c r="P368" s="28"/>
      <c r="Q368" s="28"/>
      <c r="R368" s="28"/>
      <c r="S368" s="28"/>
      <c r="T368" s="28"/>
      <c r="U368" s="28"/>
      <c r="V368" s="28"/>
      <c r="W368" s="28"/>
      <c r="AL368" s="16" t="s">
        <v>187</v>
      </c>
      <c r="AM368" s="16" t="s">
        <v>88</v>
      </c>
    </row>
    <row r="369" spans="1:57" s="13" customFormat="1">
      <c r="B369" s="147"/>
      <c r="D369" s="143" t="s">
        <v>191</v>
      </c>
      <c r="F369" s="149" t="s">
        <v>584</v>
      </c>
      <c r="H369" s="150">
        <v>5.0199999999999996</v>
      </c>
      <c r="L369" s="147"/>
      <c r="AL369" s="148" t="s">
        <v>191</v>
      </c>
      <c r="AM369" s="148" t="s">
        <v>88</v>
      </c>
      <c r="AN369" s="13" t="s">
        <v>88</v>
      </c>
      <c r="AO369" s="13" t="s">
        <v>3</v>
      </c>
      <c r="AP369" s="13" t="s">
        <v>86</v>
      </c>
      <c r="AQ369" s="148" t="s">
        <v>178</v>
      </c>
    </row>
    <row r="370" spans="1:57" s="2" customFormat="1" ht="33" customHeight="1">
      <c r="A370" s="28"/>
      <c r="B370" s="134"/>
      <c r="C370" s="135" t="s">
        <v>585</v>
      </c>
      <c r="D370" s="135" t="s">
        <v>180</v>
      </c>
      <c r="E370" s="136" t="s">
        <v>586</v>
      </c>
      <c r="F370" s="137" t="s">
        <v>587</v>
      </c>
      <c r="G370" s="138" t="s">
        <v>241</v>
      </c>
      <c r="H370" s="139">
        <v>20.100000000000001</v>
      </c>
      <c r="I370" s="140"/>
      <c r="J370" s="140">
        <f>ROUND(I370*H370,2)</f>
        <v>0</v>
      </c>
      <c r="K370" s="137" t="s">
        <v>184</v>
      </c>
      <c r="L370" s="29"/>
      <c r="M370" s="28"/>
      <c r="N370" s="28"/>
      <c r="O370" s="28"/>
      <c r="P370" s="28"/>
      <c r="Q370" s="28"/>
      <c r="R370" s="28"/>
      <c r="S370" s="28"/>
      <c r="T370" s="28"/>
      <c r="U370" s="28"/>
      <c r="V370" s="28"/>
      <c r="W370" s="28"/>
      <c r="AJ370" s="141" t="s">
        <v>185</v>
      </c>
      <c r="AL370" s="141" t="s">
        <v>180</v>
      </c>
      <c r="AM370" s="141" t="s">
        <v>88</v>
      </c>
      <c r="AQ370" s="16" t="s">
        <v>178</v>
      </c>
      <c r="AW370" s="142" t="e">
        <f>IF(#REF!="základní",J370,0)</f>
        <v>#REF!</v>
      </c>
      <c r="AX370" s="142" t="e">
        <f>IF(#REF!="snížená",J370,0)</f>
        <v>#REF!</v>
      </c>
      <c r="AY370" s="142" t="e">
        <f>IF(#REF!="zákl. přenesená",J370,0)</f>
        <v>#REF!</v>
      </c>
      <c r="AZ370" s="142" t="e">
        <f>IF(#REF!="sníž. přenesená",J370,0)</f>
        <v>#REF!</v>
      </c>
      <c r="BA370" s="142" t="e">
        <f>IF(#REF!="nulová",J370,0)</f>
        <v>#REF!</v>
      </c>
      <c r="BB370" s="16" t="s">
        <v>86</v>
      </c>
      <c r="BC370" s="142">
        <f>ROUND(I370*H370,2)</f>
        <v>0</v>
      </c>
      <c r="BD370" s="16" t="s">
        <v>185</v>
      </c>
      <c r="BE370" s="141" t="s">
        <v>588</v>
      </c>
    </row>
    <row r="371" spans="1:57" s="2" customFormat="1" ht="29.25">
      <c r="A371" s="28"/>
      <c r="B371" s="29"/>
      <c r="C371" s="28"/>
      <c r="D371" s="143" t="s">
        <v>187</v>
      </c>
      <c r="E371" s="28"/>
      <c r="F371" s="144" t="s">
        <v>589</v>
      </c>
      <c r="G371" s="28"/>
      <c r="H371" s="28"/>
      <c r="I371" s="28"/>
      <c r="J371" s="28"/>
      <c r="K371" s="28"/>
      <c r="L371" s="29"/>
      <c r="M371" s="28"/>
      <c r="N371" s="28"/>
      <c r="O371" s="28"/>
      <c r="P371" s="28"/>
      <c r="Q371" s="28"/>
      <c r="R371" s="28"/>
      <c r="S371" s="28"/>
      <c r="T371" s="28"/>
      <c r="U371" s="28"/>
      <c r="V371" s="28"/>
      <c r="W371" s="28"/>
      <c r="AL371" s="16" t="s">
        <v>187</v>
      </c>
      <c r="AM371" s="16" t="s">
        <v>88</v>
      </c>
    </row>
    <row r="372" spans="1:57" s="2" customFormat="1">
      <c r="A372" s="28"/>
      <c r="B372" s="29"/>
      <c r="C372" s="28"/>
      <c r="D372" s="145" t="s">
        <v>189</v>
      </c>
      <c r="E372" s="28"/>
      <c r="F372" s="146" t="s">
        <v>590</v>
      </c>
      <c r="G372" s="28"/>
      <c r="H372" s="28"/>
      <c r="I372" s="28"/>
      <c r="J372" s="28"/>
      <c r="K372" s="28"/>
      <c r="L372" s="29"/>
      <c r="M372" s="28"/>
      <c r="N372" s="28"/>
      <c r="O372" s="28"/>
      <c r="P372" s="28"/>
      <c r="Q372" s="28"/>
      <c r="R372" s="28"/>
      <c r="S372" s="28"/>
      <c r="T372" s="28"/>
      <c r="U372" s="28"/>
      <c r="V372" s="28"/>
      <c r="W372" s="28"/>
      <c r="AL372" s="16" t="s">
        <v>189</v>
      </c>
      <c r="AM372" s="16" t="s">
        <v>88</v>
      </c>
    </row>
    <row r="373" spans="1:57" s="13" customFormat="1">
      <c r="B373" s="147"/>
      <c r="D373" s="143" t="s">
        <v>191</v>
      </c>
      <c r="E373" s="148" t="s">
        <v>117</v>
      </c>
      <c r="F373" s="149" t="s">
        <v>591</v>
      </c>
      <c r="H373" s="150">
        <v>20.100000000000001</v>
      </c>
      <c r="L373" s="147"/>
      <c r="AL373" s="148" t="s">
        <v>191</v>
      </c>
      <c r="AM373" s="148" t="s">
        <v>88</v>
      </c>
      <c r="AN373" s="13" t="s">
        <v>88</v>
      </c>
      <c r="AO373" s="13" t="s">
        <v>33</v>
      </c>
      <c r="AP373" s="13" t="s">
        <v>86</v>
      </c>
      <c r="AQ373" s="148" t="s">
        <v>178</v>
      </c>
    </row>
    <row r="374" spans="1:57" s="2" customFormat="1" ht="24.2" customHeight="1">
      <c r="A374" s="28"/>
      <c r="B374" s="134"/>
      <c r="C374" s="155" t="s">
        <v>592</v>
      </c>
      <c r="D374" s="155" t="s">
        <v>334</v>
      </c>
      <c r="E374" s="156" t="s">
        <v>593</v>
      </c>
      <c r="F374" s="157" t="s">
        <v>594</v>
      </c>
      <c r="G374" s="158" t="s">
        <v>241</v>
      </c>
      <c r="H374" s="159">
        <v>6.12</v>
      </c>
      <c r="I374" s="160"/>
      <c r="J374" s="160">
        <f>ROUND(I374*H374,2)</f>
        <v>0</v>
      </c>
      <c r="K374" s="157" t="s">
        <v>184</v>
      </c>
      <c r="L374" s="161"/>
      <c r="M374" s="28"/>
      <c r="N374" s="28"/>
      <c r="O374" s="28"/>
      <c r="P374" s="28"/>
      <c r="Q374" s="28"/>
      <c r="R374" s="28"/>
      <c r="S374" s="28"/>
      <c r="T374" s="28"/>
      <c r="U374" s="28"/>
      <c r="V374" s="28"/>
      <c r="W374" s="28"/>
      <c r="AJ374" s="141" t="s">
        <v>231</v>
      </c>
      <c r="AL374" s="141" t="s">
        <v>334</v>
      </c>
      <c r="AM374" s="141" t="s">
        <v>88</v>
      </c>
      <c r="AQ374" s="16" t="s">
        <v>178</v>
      </c>
      <c r="AW374" s="142" t="e">
        <f>IF(#REF!="základní",J374,0)</f>
        <v>#REF!</v>
      </c>
      <c r="AX374" s="142" t="e">
        <f>IF(#REF!="snížená",J374,0)</f>
        <v>#REF!</v>
      </c>
      <c r="AY374" s="142" t="e">
        <f>IF(#REF!="zákl. přenesená",J374,0)</f>
        <v>#REF!</v>
      </c>
      <c r="AZ374" s="142" t="e">
        <f>IF(#REF!="sníž. přenesená",J374,0)</f>
        <v>#REF!</v>
      </c>
      <c r="BA374" s="142" t="e">
        <f>IF(#REF!="nulová",J374,0)</f>
        <v>#REF!</v>
      </c>
      <c r="BB374" s="16" t="s">
        <v>86</v>
      </c>
      <c r="BC374" s="142">
        <f>ROUND(I374*H374,2)</f>
        <v>0</v>
      </c>
      <c r="BD374" s="16" t="s">
        <v>185</v>
      </c>
      <c r="BE374" s="141" t="s">
        <v>595</v>
      </c>
    </row>
    <row r="375" spans="1:57" s="2" customFormat="1">
      <c r="A375" s="28"/>
      <c r="B375" s="29"/>
      <c r="C375" s="28"/>
      <c r="D375" s="143" t="s">
        <v>187</v>
      </c>
      <c r="E375" s="28"/>
      <c r="F375" s="144" t="s">
        <v>594</v>
      </c>
      <c r="G375" s="28"/>
      <c r="H375" s="28"/>
      <c r="I375" s="28"/>
      <c r="J375" s="28"/>
      <c r="K375" s="28"/>
      <c r="L375" s="29"/>
      <c r="M375" s="28"/>
      <c r="N375" s="28"/>
      <c r="O375" s="28"/>
      <c r="P375" s="28"/>
      <c r="Q375" s="28"/>
      <c r="R375" s="28"/>
      <c r="S375" s="28"/>
      <c r="T375" s="28"/>
      <c r="U375" s="28"/>
      <c r="V375" s="28"/>
      <c r="W375" s="28"/>
      <c r="AL375" s="16" t="s">
        <v>187</v>
      </c>
      <c r="AM375" s="16" t="s">
        <v>88</v>
      </c>
    </row>
    <row r="376" spans="1:57" s="13" customFormat="1">
      <c r="B376" s="147"/>
      <c r="D376" s="143" t="s">
        <v>191</v>
      </c>
      <c r="F376" s="149" t="s">
        <v>596</v>
      </c>
      <c r="H376" s="150">
        <v>6.12</v>
      </c>
      <c r="L376" s="147"/>
      <c r="AL376" s="148" t="s">
        <v>191</v>
      </c>
      <c r="AM376" s="148" t="s">
        <v>88</v>
      </c>
      <c r="AN376" s="13" t="s">
        <v>88</v>
      </c>
      <c r="AO376" s="13" t="s">
        <v>3</v>
      </c>
      <c r="AP376" s="13" t="s">
        <v>86</v>
      </c>
      <c r="AQ376" s="148" t="s">
        <v>178</v>
      </c>
    </row>
    <row r="377" spans="1:57" s="2" customFormat="1" ht="24.2" customHeight="1">
      <c r="A377" s="28"/>
      <c r="B377" s="134"/>
      <c r="C377" s="155" t="s">
        <v>597</v>
      </c>
      <c r="D377" s="155" t="s">
        <v>334</v>
      </c>
      <c r="E377" s="156" t="s">
        <v>598</v>
      </c>
      <c r="F377" s="157" t="s">
        <v>599</v>
      </c>
      <c r="G377" s="158" t="s">
        <v>241</v>
      </c>
      <c r="H377" s="159">
        <v>10.199999999999999</v>
      </c>
      <c r="I377" s="160"/>
      <c r="J377" s="160">
        <f>ROUND(I377*H377,2)</f>
        <v>0</v>
      </c>
      <c r="K377" s="157" t="s">
        <v>184</v>
      </c>
      <c r="L377" s="161"/>
      <c r="M377" s="28"/>
      <c r="N377" s="28"/>
      <c r="O377" s="28"/>
      <c r="P377" s="28"/>
      <c r="Q377" s="28"/>
      <c r="R377" s="28"/>
      <c r="S377" s="28"/>
      <c r="T377" s="28"/>
      <c r="U377" s="28"/>
      <c r="V377" s="28"/>
      <c r="W377" s="28"/>
      <c r="AJ377" s="141" t="s">
        <v>231</v>
      </c>
      <c r="AL377" s="141" t="s">
        <v>334</v>
      </c>
      <c r="AM377" s="141" t="s">
        <v>88</v>
      </c>
      <c r="AQ377" s="16" t="s">
        <v>178</v>
      </c>
      <c r="AW377" s="142" t="e">
        <f>IF(#REF!="základní",J377,0)</f>
        <v>#REF!</v>
      </c>
      <c r="AX377" s="142" t="e">
        <f>IF(#REF!="snížená",J377,0)</f>
        <v>#REF!</v>
      </c>
      <c r="AY377" s="142" t="e">
        <f>IF(#REF!="zákl. přenesená",J377,0)</f>
        <v>#REF!</v>
      </c>
      <c r="AZ377" s="142" t="e">
        <f>IF(#REF!="sníž. přenesená",J377,0)</f>
        <v>#REF!</v>
      </c>
      <c r="BA377" s="142" t="e">
        <f>IF(#REF!="nulová",J377,0)</f>
        <v>#REF!</v>
      </c>
      <c r="BB377" s="16" t="s">
        <v>86</v>
      </c>
      <c r="BC377" s="142">
        <f>ROUND(I377*H377,2)</f>
        <v>0</v>
      </c>
      <c r="BD377" s="16" t="s">
        <v>185</v>
      </c>
      <c r="BE377" s="141" t="s">
        <v>600</v>
      </c>
    </row>
    <row r="378" spans="1:57" s="2" customFormat="1">
      <c r="A378" s="28"/>
      <c r="B378" s="29"/>
      <c r="C378" s="28"/>
      <c r="D378" s="143" t="s">
        <v>187</v>
      </c>
      <c r="E378" s="28"/>
      <c r="F378" s="144" t="s">
        <v>599</v>
      </c>
      <c r="G378" s="28"/>
      <c r="H378" s="28"/>
      <c r="I378" s="28"/>
      <c r="J378" s="28"/>
      <c r="K378" s="28"/>
      <c r="L378" s="29"/>
      <c r="M378" s="28"/>
      <c r="N378" s="28"/>
      <c r="O378" s="28"/>
      <c r="P378" s="28"/>
      <c r="Q378" s="28"/>
      <c r="R378" s="28"/>
      <c r="S378" s="28"/>
      <c r="T378" s="28"/>
      <c r="U378" s="28"/>
      <c r="V378" s="28"/>
      <c r="W378" s="28"/>
      <c r="AL378" s="16" t="s">
        <v>187</v>
      </c>
      <c r="AM378" s="16" t="s">
        <v>88</v>
      </c>
    </row>
    <row r="379" spans="1:57" s="13" customFormat="1">
      <c r="B379" s="147"/>
      <c r="D379" s="143" t="s">
        <v>191</v>
      </c>
      <c r="F379" s="149" t="s">
        <v>601</v>
      </c>
      <c r="H379" s="150">
        <v>10.199999999999999</v>
      </c>
      <c r="L379" s="147"/>
      <c r="AL379" s="148" t="s">
        <v>191</v>
      </c>
      <c r="AM379" s="148" t="s">
        <v>88</v>
      </c>
      <c r="AN379" s="13" t="s">
        <v>88</v>
      </c>
      <c r="AO379" s="13" t="s">
        <v>3</v>
      </c>
      <c r="AP379" s="13" t="s">
        <v>86</v>
      </c>
      <c r="AQ379" s="148" t="s">
        <v>178</v>
      </c>
    </row>
    <row r="380" spans="1:57" s="2" customFormat="1" ht="16.5" customHeight="1">
      <c r="A380" s="28"/>
      <c r="B380" s="134"/>
      <c r="C380" s="155" t="s">
        <v>602</v>
      </c>
      <c r="D380" s="155" t="s">
        <v>334</v>
      </c>
      <c r="E380" s="156" t="s">
        <v>603</v>
      </c>
      <c r="F380" s="157" t="s">
        <v>604</v>
      </c>
      <c r="G380" s="158" t="s">
        <v>241</v>
      </c>
      <c r="H380" s="159">
        <v>4.1820000000000004</v>
      </c>
      <c r="I380" s="160"/>
      <c r="J380" s="160">
        <f>ROUND(I380*H380,2)</f>
        <v>0</v>
      </c>
      <c r="K380" s="157" t="s">
        <v>184</v>
      </c>
      <c r="L380" s="161"/>
      <c r="M380" s="28"/>
      <c r="N380" s="28"/>
      <c r="O380" s="28"/>
      <c r="P380" s="28"/>
      <c r="Q380" s="28"/>
      <c r="R380" s="28"/>
      <c r="S380" s="28"/>
      <c r="T380" s="28"/>
      <c r="U380" s="28"/>
      <c r="V380" s="28"/>
      <c r="W380" s="28"/>
      <c r="AJ380" s="141" t="s">
        <v>231</v>
      </c>
      <c r="AL380" s="141" t="s">
        <v>334</v>
      </c>
      <c r="AM380" s="141" t="s">
        <v>88</v>
      </c>
      <c r="AQ380" s="16" t="s">
        <v>178</v>
      </c>
      <c r="AW380" s="142" t="e">
        <f>IF(#REF!="základní",J380,0)</f>
        <v>#REF!</v>
      </c>
      <c r="AX380" s="142" t="e">
        <f>IF(#REF!="snížená",J380,0)</f>
        <v>#REF!</v>
      </c>
      <c r="AY380" s="142" t="e">
        <f>IF(#REF!="zákl. přenesená",J380,0)</f>
        <v>#REF!</v>
      </c>
      <c r="AZ380" s="142" t="e">
        <f>IF(#REF!="sníž. přenesená",J380,0)</f>
        <v>#REF!</v>
      </c>
      <c r="BA380" s="142" t="e">
        <f>IF(#REF!="nulová",J380,0)</f>
        <v>#REF!</v>
      </c>
      <c r="BB380" s="16" t="s">
        <v>86</v>
      </c>
      <c r="BC380" s="142">
        <f>ROUND(I380*H380,2)</f>
        <v>0</v>
      </c>
      <c r="BD380" s="16" t="s">
        <v>185</v>
      </c>
      <c r="BE380" s="141" t="s">
        <v>605</v>
      </c>
    </row>
    <row r="381" spans="1:57" s="2" customFormat="1">
      <c r="A381" s="28"/>
      <c r="B381" s="29"/>
      <c r="C381" s="28"/>
      <c r="D381" s="143" t="s">
        <v>187</v>
      </c>
      <c r="E381" s="28"/>
      <c r="F381" s="144" t="s">
        <v>604</v>
      </c>
      <c r="G381" s="28"/>
      <c r="H381" s="28"/>
      <c r="I381" s="28"/>
      <c r="J381" s="28"/>
      <c r="K381" s="28"/>
      <c r="L381" s="29"/>
      <c r="M381" s="28"/>
      <c r="N381" s="28"/>
      <c r="O381" s="28"/>
      <c r="P381" s="28"/>
      <c r="Q381" s="28"/>
      <c r="R381" s="28"/>
      <c r="S381" s="28"/>
      <c r="T381" s="28"/>
      <c r="U381" s="28"/>
      <c r="V381" s="28"/>
      <c r="W381" s="28"/>
      <c r="AL381" s="16" t="s">
        <v>187</v>
      </c>
      <c r="AM381" s="16" t="s">
        <v>88</v>
      </c>
    </row>
    <row r="382" spans="1:57" s="13" customFormat="1">
      <c r="B382" s="147"/>
      <c r="D382" s="143" t="s">
        <v>191</v>
      </c>
      <c r="F382" s="149" t="s">
        <v>606</v>
      </c>
      <c r="H382" s="150">
        <v>4.1820000000000004</v>
      </c>
      <c r="L382" s="147"/>
      <c r="AL382" s="148" t="s">
        <v>191</v>
      </c>
      <c r="AM382" s="148" t="s">
        <v>88</v>
      </c>
      <c r="AN382" s="13" t="s">
        <v>88</v>
      </c>
      <c r="AO382" s="13" t="s">
        <v>3</v>
      </c>
      <c r="AP382" s="13" t="s">
        <v>86</v>
      </c>
      <c r="AQ382" s="148" t="s">
        <v>178</v>
      </c>
    </row>
    <row r="383" spans="1:57" s="2" customFormat="1" ht="33" customHeight="1">
      <c r="A383" s="28"/>
      <c r="B383" s="134"/>
      <c r="C383" s="135" t="s">
        <v>607</v>
      </c>
      <c r="D383" s="135" t="s">
        <v>180</v>
      </c>
      <c r="E383" s="136" t="s">
        <v>608</v>
      </c>
      <c r="F383" s="137" t="s">
        <v>609</v>
      </c>
      <c r="G383" s="138" t="s">
        <v>241</v>
      </c>
      <c r="H383" s="139">
        <v>206</v>
      </c>
      <c r="I383" s="140"/>
      <c r="J383" s="140">
        <f>ROUND(I383*H383,2)</f>
        <v>0</v>
      </c>
      <c r="K383" s="137" t="s">
        <v>184</v>
      </c>
      <c r="L383" s="29"/>
      <c r="M383" s="28"/>
      <c r="N383" s="28"/>
      <c r="O383" s="28"/>
      <c r="P383" s="28"/>
      <c r="Q383" s="28"/>
      <c r="R383" s="28"/>
      <c r="S383" s="28"/>
      <c r="T383" s="28"/>
      <c r="U383" s="28"/>
      <c r="V383" s="28"/>
      <c r="W383" s="28"/>
      <c r="AJ383" s="141" t="s">
        <v>185</v>
      </c>
      <c r="AL383" s="141" t="s">
        <v>180</v>
      </c>
      <c r="AM383" s="141" t="s">
        <v>88</v>
      </c>
      <c r="AQ383" s="16" t="s">
        <v>178</v>
      </c>
      <c r="AW383" s="142" t="e">
        <f>IF(#REF!="základní",J383,0)</f>
        <v>#REF!</v>
      </c>
      <c r="AX383" s="142" t="e">
        <f>IF(#REF!="snížená",J383,0)</f>
        <v>#REF!</v>
      </c>
      <c r="AY383" s="142" t="e">
        <f>IF(#REF!="zákl. přenesená",J383,0)</f>
        <v>#REF!</v>
      </c>
      <c r="AZ383" s="142" t="e">
        <f>IF(#REF!="sníž. přenesená",J383,0)</f>
        <v>#REF!</v>
      </c>
      <c r="BA383" s="142" t="e">
        <f>IF(#REF!="nulová",J383,0)</f>
        <v>#REF!</v>
      </c>
      <c r="BB383" s="16" t="s">
        <v>86</v>
      </c>
      <c r="BC383" s="142">
        <f>ROUND(I383*H383,2)</f>
        <v>0</v>
      </c>
      <c r="BD383" s="16" t="s">
        <v>185</v>
      </c>
      <c r="BE383" s="141" t="s">
        <v>610</v>
      </c>
    </row>
    <row r="384" spans="1:57" s="2" customFormat="1" ht="29.25">
      <c r="A384" s="28"/>
      <c r="B384" s="29"/>
      <c r="C384" s="28"/>
      <c r="D384" s="143" t="s">
        <v>187</v>
      </c>
      <c r="E384" s="28"/>
      <c r="F384" s="144" t="s">
        <v>611</v>
      </c>
      <c r="G384" s="28"/>
      <c r="H384" s="28"/>
      <c r="I384" s="28"/>
      <c r="J384" s="28"/>
      <c r="K384" s="28"/>
      <c r="L384" s="29"/>
      <c r="M384" s="28"/>
      <c r="N384" s="28"/>
      <c r="O384" s="28"/>
      <c r="P384" s="28"/>
      <c r="Q384" s="28"/>
      <c r="R384" s="28"/>
      <c r="S384" s="28"/>
      <c r="T384" s="28"/>
      <c r="U384" s="28"/>
      <c r="V384" s="28"/>
      <c r="W384" s="28"/>
      <c r="AL384" s="16" t="s">
        <v>187</v>
      </c>
      <c r="AM384" s="16" t="s">
        <v>88</v>
      </c>
    </row>
    <row r="385" spans="1:57" s="2" customFormat="1">
      <c r="A385" s="28"/>
      <c r="B385" s="29"/>
      <c r="C385" s="28"/>
      <c r="D385" s="145" t="s">
        <v>189</v>
      </c>
      <c r="E385" s="28"/>
      <c r="F385" s="146" t="s">
        <v>612</v>
      </c>
      <c r="G385" s="28"/>
      <c r="H385" s="28"/>
      <c r="I385" s="28"/>
      <c r="J385" s="28"/>
      <c r="K385" s="28"/>
      <c r="L385" s="29"/>
      <c r="M385" s="28"/>
      <c r="N385" s="28"/>
      <c r="O385" s="28"/>
      <c r="P385" s="28"/>
      <c r="Q385" s="28"/>
      <c r="R385" s="28"/>
      <c r="S385" s="28"/>
      <c r="T385" s="28"/>
      <c r="U385" s="28"/>
      <c r="V385" s="28"/>
      <c r="W385" s="28"/>
      <c r="AL385" s="16" t="s">
        <v>189</v>
      </c>
      <c r="AM385" s="16" t="s">
        <v>88</v>
      </c>
    </row>
    <row r="386" spans="1:57" s="13" customFormat="1">
      <c r="B386" s="147"/>
      <c r="D386" s="143" t="s">
        <v>191</v>
      </c>
      <c r="E386" s="148" t="s">
        <v>121</v>
      </c>
      <c r="F386" s="149" t="s">
        <v>613</v>
      </c>
      <c r="H386" s="150">
        <v>206</v>
      </c>
      <c r="L386" s="147"/>
      <c r="AL386" s="148" t="s">
        <v>191</v>
      </c>
      <c r="AM386" s="148" t="s">
        <v>88</v>
      </c>
      <c r="AN386" s="13" t="s">
        <v>88</v>
      </c>
      <c r="AO386" s="13" t="s">
        <v>33</v>
      </c>
      <c r="AP386" s="13" t="s">
        <v>86</v>
      </c>
      <c r="AQ386" s="148" t="s">
        <v>178</v>
      </c>
    </row>
    <row r="387" spans="1:57" s="2" customFormat="1" ht="16.5" customHeight="1">
      <c r="A387" s="28"/>
      <c r="B387" s="134"/>
      <c r="C387" s="155" t="s">
        <v>614</v>
      </c>
      <c r="D387" s="155" t="s">
        <v>334</v>
      </c>
      <c r="E387" s="156" t="s">
        <v>615</v>
      </c>
      <c r="F387" s="157" t="s">
        <v>616</v>
      </c>
      <c r="G387" s="158" t="s">
        <v>241</v>
      </c>
      <c r="H387" s="159">
        <v>210.12</v>
      </c>
      <c r="I387" s="160"/>
      <c r="J387" s="160">
        <f>ROUND(I387*H387,2)</f>
        <v>0</v>
      </c>
      <c r="K387" s="157" t="s">
        <v>184</v>
      </c>
      <c r="L387" s="161"/>
      <c r="M387" s="28"/>
      <c r="N387" s="28"/>
      <c r="O387" s="28"/>
      <c r="P387" s="28"/>
      <c r="Q387" s="28"/>
      <c r="R387" s="28"/>
      <c r="S387" s="28"/>
      <c r="T387" s="28"/>
      <c r="U387" s="28"/>
      <c r="V387" s="28"/>
      <c r="W387" s="28"/>
      <c r="AJ387" s="141" t="s">
        <v>231</v>
      </c>
      <c r="AL387" s="141" t="s">
        <v>334</v>
      </c>
      <c r="AM387" s="141" t="s">
        <v>88</v>
      </c>
      <c r="AQ387" s="16" t="s">
        <v>178</v>
      </c>
      <c r="AW387" s="142" t="e">
        <f>IF(#REF!="základní",J387,0)</f>
        <v>#REF!</v>
      </c>
      <c r="AX387" s="142" t="e">
        <f>IF(#REF!="snížená",J387,0)</f>
        <v>#REF!</v>
      </c>
      <c r="AY387" s="142" t="e">
        <f>IF(#REF!="zákl. přenesená",J387,0)</f>
        <v>#REF!</v>
      </c>
      <c r="AZ387" s="142" t="e">
        <f>IF(#REF!="sníž. přenesená",J387,0)</f>
        <v>#REF!</v>
      </c>
      <c r="BA387" s="142" t="e">
        <f>IF(#REF!="nulová",J387,0)</f>
        <v>#REF!</v>
      </c>
      <c r="BB387" s="16" t="s">
        <v>86</v>
      </c>
      <c r="BC387" s="142">
        <f>ROUND(I387*H387,2)</f>
        <v>0</v>
      </c>
      <c r="BD387" s="16" t="s">
        <v>185</v>
      </c>
      <c r="BE387" s="141" t="s">
        <v>617</v>
      </c>
    </row>
    <row r="388" spans="1:57" s="2" customFormat="1">
      <c r="A388" s="28"/>
      <c r="B388" s="29"/>
      <c r="C388" s="28"/>
      <c r="D388" s="143" t="s">
        <v>187</v>
      </c>
      <c r="E388" s="28"/>
      <c r="F388" s="144" t="s">
        <v>616</v>
      </c>
      <c r="G388" s="28"/>
      <c r="H388" s="28"/>
      <c r="I388" s="28"/>
      <c r="J388" s="28"/>
      <c r="K388" s="28"/>
      <c r="L388" s="29"/>
      <c r="M388" s="28"/>
      <c r="N388" s="28"/>
      <c r="O388" s="28"/>
      <c r="P388" s="28"/>
      <c r="Q388" s="28"/>
      <c r="R388" s="28"/>
      <c r="S388" s="28"/>
      <c r="T388" s="28"/>
      <c r="U388" s="28"/>
      <c r="V388" s="28"/>
      <c r="W388" s="28"/>
      <c r="AL388" s="16" t="s">
        <v>187</v>
      </c>
      <c r="AM388" s="16" t="s">
        <v>88</v>
      </c>
    </row>
    <row r="389" spans="1:57" s="13" customFormat="1">
      <c r="B389" s="147"/>
      <c r="D389" s="143" t="s">
        <v>191</v>
      </c>
      <c r="F389" s="149" t="s">
        <v>618</v>
      </c>
      <c r="H389" s="150">
        <v>210.12</v>
      </c>
      <c r="L389" s="147"/>
      <c r="AL389" s="148" t="s">
        <v>191</v>
      </c>
      <c r="AM389" s="148" t="s">
        <v>88</v>
      </c>
      <c r="AN389" s="13" t="s">
        <v>88</v>
      </c>
      <c r="AO389" s="13" t="s">
        <v>3</v>
      </c>
      <c r="AP389" s="13" t="s">
        <v>86</v>
      </c>
      <c r="AQ389" s="148" t="s">
        <v>178</v>
      </c>
    </row>
    <row r="390" spans="1:57" s="2" customFormat="1" ht="24.2" customHeight="1">
      <c r="A390" s="28"/>
      <c r="B390" s="134"/>
      <c r="C390" s="135" t="s">
        <v>619</v>
      </c>
      <c r="D390" s="135" t="s">
        <v>180</v>
      </c>
      <c r="E390" s="136" t="s">
        <v>620</v>
      </c>
      <c r="F390" s="137" t="s">
        <v>621</v>
      </c>
      <c r="G390" s="138" t="s">
        <v>241</v>
      </c>
      <c r="H390" s="139">
        <v>5</v>
      </c>
      <c r="I390" s="140"/>
      <c r="J390" s="140">
        <f>ROUND(I390*H390,2)</f>
        <v>0</v>
      </c>
      <c r="K390" s="137" t="s">
        <v>184</v>
      </c>
      <c r="L390" s="29"/>
      <c r="M390" s="28"/>
      <c r="N390" s="28"/>
      <c r="O390" s="28"/>
      <c r="P390" s="28"/>
      <c r="Q390" s="28"/>
      <c r="R390" s="28"/>
      <c r="S390" s="28"/>
      <c r="T390" s="28"/>
      <c r="U390" s="28"/>
      <c r="V390" s="28"/>
      <c r="W390" s="28"/>
      <c r="AJ390" s="141" t="s">
        <v>185</v>
      </c>
      <c r="AL390" s="141" t="s">
        <v>180</v>
      </c>
      <c r="AM390" s="141" t="s">
        <v>88</v>
      </c>
      <c r="AQ390" s="16" t="s">
        <v>178</v>
      </c>
      <c r="AW390" s="142" t="e">
        <f>IF(#REF!="základní",J390,0)</f>
        <v>#REF!</v>
      </c>
      <c r="AX390" s="142" t="e">
        <f>IF(#REF!="snížená",J390,0)</f>
        <v>#REF!</v>
      </c>
      <c r="AY390" s="142" t="e">
        <f>IF(#REF!="zákl. přenesená",J390,0)</f>
        <v>#REF!</v>
      </c>
      <c r="AZ390" s="142" t="e">
        <f>IF(#REF!="sníž. přenesená",J390,0)</f>
        <v>#REF!</v>
      </c>
      <c r="BA390" s="142" t="e">
        <f>IF(#REF!="nulová",J390,0)</f>
        <v>#REF!</v>
      </c>
      <c r="BB390" s="16" t="s">
        <v>86</v>
      </c>
      <c r="BC390" s="142">
        <f>ROUND(I390*H390,2)</f>
        <v>0</v>
      </c>
      <c r="BD390" s="16" t="s">
        <v>185</v>
      </c>
      <c r="BE390" s="141" t="s">
        <v>622</v>
      </c>
    </row>
    <row r="391" spans="1:57" s="2" customFormat="1" ht="29.25">
      <c r="A391" s="28"/>
      <c r="B391" s="29"/>
      <c r="C391" s="28"/>
      <c r="D391" s="143" t="s">
        <v>187</v>
      </c>
      <c r="E391" s="28"/>
      <c r="F391" s="144" t="s">
        <v>623</v>
      </c>
      <c r="G391" s="28"/>
      <c r="H391" s="28"/>
      <c r="I391" s="28"/>
      <c r="J391" s="28"/>
      <c r="K391" s="28"/>
      <c r="L391" s="29"/>
      <c r="M391" s="28"/>
      <c r="N391" s="28"/>
      <c r="O391" s="28"/>
      <c r="P391" s="28"/>
      <c r="Q391" s="28"/>
      <c r="R391" s="28"/>
      <c r="S391" s="28"/>
      <c r="T391" s="28"/>
      <c r="U391" s="28"/>
      <c r="V391" s="28"/>
      <c r="W391" s="28"/>
      <c r="AL391" s="16" t="s">
        <v>187</v>
      </c>
      <c r="AM391" s="16" t="s">
        <v>88</v>
      </c>
    </row>
    <row r="392" spans="1:57" s="2" customFormat="1">
      <c r="A392" s="28"/>
      <c r="B392" s="29"/>
      <c r="C392" s="28"/>
      <c r="D392" s="145" t="s">
        <v>189</v>
      </c>
      <c r="E392" s="28"/>
      <c r="F392" s="146" t="s">
        <v>624</v>
      </c>
      <c r="G392" s="28"/>
      <c r="H392" s="28"/>
      <c r="I392" s="28"/>
      <c r="J392" s="28"/>
      <c r="K392" s="28"/>
      <c r="L392" s="29"/>
      <c r="M392" s="28"/>
      <c r="N392" s="28"/>
      <c r="O392" s="28"/>
      <c r="P392" s="28"/>
      <c r="Q392" s="28"/>
      <c r="R392" s="28"/>
      <c r="S392" s="28"/>
      <c r="T392" s="28"/>
      <c r="U392" s="28"/>
      <c r="V392" s="28"/>
      <c r="W392" s="28"/>
      <c r="AL392" s="16" t="s">
        <v>189</v>
      </c>
      <c r="AM392" s="16" t="s">
        <v>88</v>
      </c>
    </row>
    <row r="393" spans="1:57" s="13" customFormat="1">
      <c r="B393" s="147"/>
      <c r="D393" s="143" t="s">
        <v>191</v>
      </c>
      <c r="E393" s="148" t="s">
        <v>119</v>
      </c>
      <c r="F393" s="149" t="s">
        <v>120</v>
      </c>
      <c r="H393" s="150">
        <v>5</v>
      </c>
      <c r="L393" s="147"/>
      <c r="AL393" s="148" t="s">
        <v>191</v>
      </c>
      <c r="AM393" s="148" t="s">
        <v>88</v>
      </c>
      <c r="AN393" s="13" t="s">
        <v>88</v>
      </c>
      <c r="AO393" s="13" t="s">
        <v>33</v>
      </c>
      <c r="AP393" s="13" t="s">
        <v>86</v>
      </c>
      <c r="AQ393" s="148" t="s">
        <v>178</v>
      </c>
    </row>
    <row r="394" spans="1:57" s="2" customFormat="1" ht="16.5" customHeight="1">
      <c r="A394" s="28"/>
      <c r="B394" s="134"/>
      <c r="C394" s="155" t="s">
        <v>625</v>
      </c>
      <c r="D394" s="155" t="s">
        <v>334</v>
      </c>
      <c r="E394" s="156" t="s">
        <v>626</v>
      </c>
      <c r="F394" s="157" t="s">
        <v>627</v>
      </c>
      <c r="G394" s="158" t="s">
        <v>241</v>
      </c>
      <c r="H394" s="159">
        <v>5.0999999999999996</v>
      </c>
      <c r="I394" s="160"/>
      <c r="J394" s="160">
        <f>ROUND(I394*H394,2)</f>
        <v>0</v>
      </c>
      <c r="K394" s="157" t="s">
        <v>184</v>
      </c>
      <c r="L394" s="161"/>
      <c r="M394" s="28"/>
      <c r="N394" s="28"/>
      <c r="O394" s="28"/>
      <c r="P394" s="28"/>
      <c r="Q394" s="28"/>
      <c r="R394" s="28"/>
      <c r="S394" s="28"/>
      <c r="T394" s="28"/>
      <c r="U394" s="28"/>
      <c r="V394" s="28"/>
      <c r="W394" s="28"/>
      <c r="AJ394" s="141" t="s">
        <v>231</v>
      </c>
      <c r="AL394" s="141" t="s">
        <v>334</v>
      </c>
      <c r="AM394" s="141" t="s">
        <v>88</v>
      </c>
      <c r="AQ394" s="16" t="s">
        <v>178</v>
      </c>
      <c r="AW394" s="142" t="e">
        <f>IF(#REF!="základní",J394,0)</f>
        <v>#REF!</v>
      </c>
      <c r="AX394" s="142" t="e">
        <f>IF(#REF!="snížená",J394,0)</f>
        <v>#REF!</v>
      </c>
      <c r="AY394" s="142" t="e">
        <f>IF(#REF!="zákl. přenesená",J394,0)</f>
        <v>#REF!</v>
      </c>
      <c r="AZ394" s="142" t="e">
        <f>IF(#REF!="sníž. přenesená",J394,0)</f>
        <v>#REF!</v>
      </c>
      <c r="BA394" s="142" t="e">
        <f>IF(#REF!="nulová",J394,0)</f>
        <v>#REF!</v>
      </c>
      <c r="BB394" s="16" t="s">
        <v>86</v>
      </c>
      <c r="BC394" s="142">
        <f>ROUND(I394*H394,2)</f>
        <v>0</v>
      </c>
      <c r="BD394" s="16" t="s">
        <v>185</v>
      </c>
      <c r="BE394" s="141" t="s">
        <v>628</v>
      </c>
    </row>
    <row r="395" spans="1:57" s="2" customFormat="1">
      <c r="A395" s="28"/>
      <c r="B395" s="29"/>
      <c r="C395" s="28"/>
      <c r="D395" s="143" t="s">
        <v>187</v>
      </c>
      <c r="E395" s="28"/>
      <c r="F395" s="144" t="s">
        <v>627</v>
      </c>
      <c r="G395" s="28"/>
      <c r="H395" s="28"/>
      <c r="I395" s="28"/>
      <c r="J395" s="28"/>
      <c r="K395" s="28"/>
      <c r="L395" s="29"/>
      <c r="M395" s="28"/>
      <c r="N395" s="28"/>
      <c r="O395" s="28"/>
      <c r="P395" s="28"/>
      <c r="Q395" s="28"/>
      <c r="R395" s="28"/>
      <c r="S395" s="28"/>
      <c r="T395" s="28"/>
      <c r="U395" s="28"/>
      <c r="V395" s="28"/>
      <c r="W395" s="28"/>
      <c r="AL395" s="16" t="s">
        <v>187</v>
      </c>
      <c r="AM395" s="16" t="s">
        <v>88</v>
      </c>
    </row>
    <row r="396" spans="1:57" s="2" customFormat="1" ht="19.5">
      <c r="A396" s="28"/>
      <c r="B396" s="29"/>
      <c r="C396" s="28"/>
      <c r="D396" s="143" t="s">
        <v>629</v>
      </c>
      <c r="E396" s="28"/>
      <c r="F396" s="162" t="s">
        <v>630</v>
      </c>
      <c r="G396" s="28"/>
      <c r="H396" s="28"/>
      <c r="I396" s="28"/>
      <c r="J396" s="28"/>
      <c r="K396" s="28"/>
      <c r="L396" s="29"/>
      <c r="M396" s="28"/>
      <c r="N396" s="28"/>
      <c r="O396" s="28"/>
      <c r="P396" s="28"/>
      <c r="Q396" s="28"/>
      <c r="R396" s="28"/>
      <c r="S396" s="28"/>
      <c r="T396" s="28"/>
      <c r="U396" s="28"/>
      <c r="V396" s="28"/>
      <c r="W396" s="28"/>
      <c r="AL396" s="16" t="s">
        <v>629</v>
      </c>
      <c r="AM396" s="16" t="s">
        <v>88</v>
      </c>
    </row>
    <row r="397" spans="1:57" s="13" customFormat="1">
      <c r="B397" s="147"/>
      <c r="D397" s="143" t="s">
        <v>191</v>
      </c>
      <c r="F397" s="149" t="s">
        <v>631</v>
      </c>
      <c r="H397" s="150">
        <v>5.0999999999999996</v>
      </c>
      <c r="L397" s="147"/>
      <c r="AL397" s="148" t="s">
        <v>191</v>
      </c>
      <c r="AM397" s="148" t="s">
        <v>88</v>
      </c>
      <c r="AN397" s="13" t="s">
        <v>88</v>
      </c>
      <c r="AO397" s="13" t="s">
        <v>3</v>
      </c>
      <c r="AP397" s="13" t="s">
        <v>86</v>
      </c>
      <c r="AQ397" s="148" t="s">
        <v>178</v>
      </c>
    </row>
    <row r="398" spans="1:57" s="2" customFormat="1" ht="24.2" customHeight="1">
      <c r="A398" s="28"/>
      <c r="B398" s="134"/>
      <c r="C398" s="135" t="s">
        <v>632</v>
      </c>
      <c r="D398" s="135" t="s">
        <v>180</v>
      </c>
      <c r="E398" s="136" t="s">
        <v>633</v>
      </c>
      <c r="F398" s="137" t="s">
        <v>634</v>
      </c>
      <c r="G398" s="138" t="s">
        <v>241</v>
      </c>
      <c r="H398" s="139">
        <v>24.35</v>
      </c>
      <c r="I398" s="140"/>
      <c r="J398" s="140">
        <f>ROUND(I398*H398,2)</f>
        <v>0</v>
      </c>
      <c r="K398" s="137" t="s">
        <v>184</v>
      </c>
      <c r="L398" s="29"/>
      <c r="M398" s="28"/>
      <c r="N398" s="28"/>
      <c r="O398" s="28"/>
      <c r="P398" s="28"/>
      <c r="Q398" s="28"/>
      <c r="R398" s="28"/>
      <c r="S398" s="28"/>
      <c r="T398" s="28"/>
      <c r="U398" s="28"/>
      <c r="V398" s="28"/>
      <c r="W398" s="28"/>
      <c r="AJ398" s="141" t="s">
        <v>185</v>
      </c>
      <c r="AL398" s="141" t="s">
        <v>180</v>
      </c>
      <c r="AM398" s="141" t="s">
        <v>88</v>
      </c>
      <c r="AQ398" s="16" t="s">
        <v>178</v>
      </c>
      <c r="AW398" s="142" t="e">
        <f>IF(#REF!="základní",J398,0)</f>
        <v>#REF!</v>
      </c>
      <c r="AX398" s="142" t="e">
        <f>IF(#REF!="snížená",J398,0)</f>
        <v>#REF!</v>
      </c>
      <c r="AY398" s="142" t="e">
        <f>IF(#REF!="zákl. přenesená",J398,0)</f>
        <v>#REF!</v>
      </c>
      <c r="AZ398" s="142" t="e">
        <f>IF(#REF!="sníž. přenesená",J398,0)</f>
        <v>#REF!</v>
      </c>
      <c r="BA398" s="142" t="e">
        <f>IF(#REF!="nulová",J398,0)</f>
        <v>#REF!</v>
      </c>
      <c r="BB398" s="16" t="s">
        <v>86</v>
      </c>
      <c r="BC398" s="142">
        <f>ROUND(I398*H398,2)</f>
        <v>0</v>
      </c>
      <c r="BD398" s="16" t="s">
        <v>185</v>
      </c>
      <c r="BE398" s="141" t="s">
        <v>635</v>
      </c>
    </row>
    <row r="399" spans="1:57" s="2" customFormat="1" ht="19.5">
      <c r="A399" s="28"/>
      <c r="B399" s="29"/>
      <c r="C399" s="28"/>
      <c r="D399" s="143" t="s">
        <v>187</v>
      </c>
      <c r="E399" s="28"/>
      <c r="F399" s="144" t="s">
        <v>636</v>
      </c>
      <c r="G399" s="28"/>
      <c r="H399" s="28"/>
      <c r="I399" s="28"/>
      <c r="J399" s="28"/>
      <c r="K399" s="28"/>
      <c r="L399" s="29"/>
      <c r="M399" s="28"/>
      <c r="N399" s="28"/>
      <c r="O399" s="28"/>
      <c r="P399" s="28"/>
      <c r="Q399" s="28"/>
      <c r="R399" s="28"/>
      <c r="S399" s="28"/>
      <c r="T399" s="28"/>
      <c r="U399" s="28"/>
      <c r="V399" s="28"/>
      <c r="W399" s="28"/>
      <c r="AL399" s="16" t="s">
        <v>187</v>
      </c>
      <c r="AM399" s="16" t="s">
        <v>88</v>
      </c>
    </row>
    <row r="400" spans="1:57" s="2" customFormat="1">
      <c r="A400" s="28"/>
      <c r="B400" s="29"/>
      <c r="C400" s="28"/>
      <c r="D400" s="145" t="s">
        <v>189</v>
      </c>
      <c r="E400" s="28"/>
      <c r="F400" s="146" t="s">
        <v>637</v>
      </c>
      <c r="G400" s="28"/>
      <c r="H400" s="28"/>
      <c r="I400" s="28"/>
      <c r="J400" s="28"/>
      <c r="K400" s="28"/>
      <c r="L400" s="29"/>
      <c r="M400" s="28"/>
      <c r="N400" s="28"/>
      <c r="O400" s="28"/>
      <c r="P400" s="28"/>
      <c r="Q400" s="28"/>
      <c r="R400" s="28"/>
      <c r="S400" s="28"/>
      <c r="T400" s="28"/>
      <c r="U400" s="28"/>
      <c r="V400" s="28"/>
      <c r="W400" s="28"/>
      <c r="AL400" s="16" t="s">
        <v>189</v>
      </c>
      <c r="AM400" s="16" t="s">
        <v>88</v>
      </c>
    </row>
    <row r="401" spans="1:57" s="13" customFormat="1">
      <c r="B401" s="147"/>
      <c r="D401" s="143" t="s">
        <v>191</v>
      </c>
      <c r="E401" s="148" t="s">
        <v>1</v>
      </c>
      <c r="F401" s="149" t="s">
        <v>638</v>
      </c>
      <c r="H401" s="150">
        <v>24.35</v>
      </c>
      <c r="L401" s="147"/>
      <c r="AL401" s="148" t="s">
        <v>191</v>
      </c>
      <c r="AM401" s="148" t="s">
        <v>88</v>
      </c>
      <c r="AN401" s="13" t="s">
        <v>88</v>
      </c>
      <c r="AO401" s="13" t="s">
        <v>33</v>
      </c>
      <c r="AP401" s="13" t="s">
        <v>86</v>
      </c>
      <c r="AQ401" s="148" t="s">
        <v>178</v>
      </c>
    </row>
    <row r="402" spans="1:57" s="2" customFormat="1" ht="24.2" customHeight="1">
      <c r="A402" s="28"/>
      <c r="B402" s="134"/>
      <c r="C402" s="135" t="s">
        <v>639</v>
      </c>
      <c r="D402" s="135" t="s">
        <v>180</v>
      </c>
      <c r="E402" s="136" t="s">
        <v>640</v>
      </c>
      <c r="F402" s="137" t="s">
        <v>641</v>
      </c>
      <c r="G402" s="138" t="s">
        <v>241</v>
      </c>
      <c r="H402" s="139">
        <v>24.35</v>
      </c>
      <c r="I402" s="140"/>
      <c r="J402" s="140">
        <f>ROUND(I402*H402,2)</f>
        <v>0</v>
      </c>
      <c r="K402" s="137" t="s">
        <v>184</v>
      </c>
      <c r="L402" s="29"/>
      <c r="M402" s="28"/>
      <c r="N402" s="28"/>
      <c r="O402" s="28"/>
      <c r="P402" s="28"/>
      <c r="Q402" s="28"/>
      <c r="R402" s="28"/>
      <c r="S402" s="28"/>
      <c r="T402" s="28"/>
      <c r="U402" s="28"/>
      <c r="V402" s="28"/>
      <c r="W402" s="28"/>
      <c r="AJ402" s="141" t="s">
        <v>185</v>
      </c>
      <c r="AL402" s="141" t="s">
        <v>180</v>
      </c>
      <c r="AM402" s="141" t="s">
        <v>88</v>
      </c>
      <c r="AQ402" s="16" t="s">
        <v>178</v>
      </c>
      <c r="AW402" s="142" t="e">
        <f>IF(#REF!="základní",J402,0)</f>
        <v>#REF!</v>
      </c>
      <c r="AX402" s="142" t="e">
        <f>IF(#REF!="snížená",J402,0)</f>
        <v>#REF!</v>
      </c>
      <c r="AY402" s="142" t="e">
        <f>IF(#REF!="zákl. přenesená",J402,0)</f>
        <v>#REF!</v>
      </c>
      <c r="AZ402" s="142" t="e">
        <f>IF(#REF!="sníž. přenesená",J402,0)</f>
        <v>#REF!</v>
      </c>
      <c r="BA402" s="142" t="e">
        <f>IF(#REF!="nulová",J402,0)</f>
        <v>#REF!</v>
      </c>
      <c r="BB402" s="16" t="s">
        <v>86</v>
      </c>
      <c r="BC402" s="142">
        <f>ROUND(I402*H402,2)</f>
        <v>0</v>
      </c>
      <c r="BD402" s="16" t="s">
        <v>185</v>
      </c>
      <c r="BE402" s="141" t="s">
        <v>642</v>
      </c>
    </row>
    <row r="403" spans="1:57" s="2" customFormat="1" ht="29.25">
      <c r="A403" s="28"/>
      <c r="B403" s="29"/>
      <c r="C403" s="28"/>
      <c r="D403" s="143" t="s">
        <v>187</v>
      </c>
      <c r="E403" s="28"/>
      <c r="F403" s="144" t="s">
        <v>643</v>
      </c>
      <c r="G403" s="28"/>
      <c r="H403" s="28"/>
      <c r="I403" s="28"/>
      <c r="J403" s="28"/>
      <c r="K403" s="28"/>
      <c r="L403" s="29"/>
      <c r="M403" s="28"/>
      <c r="N403" s="28"/>
      <c r="O403" s="28"/>
      <c r="P403" s="28"/>
      <c r="Q403" s="28"/>
      <c r="R403" s="28"/>
      <c r="S403" s="28"/>
      <c r="T403" s="28"/>
      <c r="U403" s="28"/>
      <c r="V403" s="28"/>
      <c r="W403" s="28"/>
      <c r="AL403" s="16" t="s">
        <v>187</v>
      </c>
      <c r="AM403" s="16" t="s">
        <v>88</v>
      </c>
    </row>
    <row r="404" spans="1:57" s="2" customFormat="1">
      <c r="A404" s="28"/>
      <c r="B404" s="29"/>
      <c r="C404" s="28"/>
      <c r="D404" s="145" t="s">
        <v>189</v>
      </c>
      <c r="E404" s="28"/>
      <c r="F404" s="146" t="s">
        <v>644</v>
      </c>
      <c r="G404" s="28"/>
      <c r="H404" s="28"/>
      <c r="I404" s="28"/>
      <c r="J404" s="28"/>
      <c r="K404" s="28"/>
      <c r="L404" s="29"/>
      <c r="M404" s="28"/>
      <c r="N404" s="28"/>
      <c r="O404" s="28"/>
      <c r="P404" s="28"/>
      <c r="Q404" s="28"/>
      <c r="R404" s="28"/>
      <c r="S404" s="28"/>
      <c r="T404" s="28"/>
      <c r="U404" s="28"/>
      <c r="V404" s="28"/>
      <c r="W404" s="28"/>
      <c r="AL404" s="16" t="s">
        <v>189</v>
      </c>
      <c r="AM404" s="16" t="s">
        <v>88</v>
      </c>
    </row>
    <row r="405" spans="1:57" s="13" customFormat="1">
      <c r="B405" s="147"/>
      <c r="D405" s="143" t="s">
        <v>191</v>
      </c>
      <c r="E405" s="148" t="s">
        <v>1</v>
      </c>
      <c r="F405" s="149" t="s">
        <v>638</v>
      </c>
      <c r="H405" s="150">
        <v>24.35</v>
      </c>
      <c r="L405" s="147"/>
      <c r="AL405" s="148" t="s">
        <v>191</v>
      </c>
      <c r="AM405" s="148" t="s">
        <v>88</v>
      </c>
      <c r="AN405" s="13" t="s">
        <v>88</v>
      </c>
      <c r="AO405" s="13" t="s">
        <v>33</v>
      </c>
      <c r="AP405" s="13" t="s">
        <v>86</v>
      </c>
      <c r="AQ405" s="148" t="s">
        <v>178</v>
      </c>
    </row>
    <row r="406" spans="1:57" s="2" customFormat="1" ht="16.5" customHeight="1">
      <c r="A406" s="28"/>
      <c r="B406" s="134"/>
      <c r="C406" s="135" t="s">
        <v>645</v>
      </c>
      <c r="D406" s="135" t="s">
        <v>180</v>
      </c>
      <c r="E406" s="136" t="s">
        <v>646</v>
      </c>
      <c r="F406" s="137" t="s">
        <v>647</v>
      </c>
      <c r="G406" s="138" t="s">
        <v>241</v>
      </c>
      <c r="H406" s="139">
        <v>21.15</v>
      </c>
      <c r="I406" s="140"/>
      <c r="J406" s="140">
        <f>ROUND(I406*H406,2)</f>
        <v>0</v>
      </c>
      <c r="K406" s="137" t="s">
        <v>184</v>
      </c>
      <c r="L406" s="29"/>
      <c r="M406" s="28"/>
      <c r="N406" s="28"/>
      <c r="O406" s="28"/>
      <c r="P406" s="28"/>
      <c r="Q406" s="28"/>
      <c r="R406" s="28"/>
      <c r="S406" s="28"/>
      <c r="T406" s="28"/>
      <c r="U406" s="28"/>
      <c r="V406" s="28"/>
      <c r="W406" s="28"/>
      <c r="AJ406" s="141" t="s">
        <v>185</v>
      </c>
      <c r="AL406" s="141" t="s">
        <v>180</v>
      </c>
      <c r="AM406" s="141" t="s">
        <v>88</v>
      </c>
      <c r="AQ406" s="16" t="s">
        <v>178</v>
      </c>
      <c r="AW406" s="142" t="e">
        <f>IF(#REF!="základní",J406,0)</f>
        <v>#REF!</v>
      </c>
      <c r="AX406" s="142" t="e">
        <f>IF(#REF!="snížená",J406,0)</f>
        <v>#REF!</v>
      </c>
      <c r="AY406" s="142" t="e">
        <f>IF(#REF!="zákl. přenesená",J406,0)</f>
        <v>#REF!</v>
      </c>
      <c r="AZ406" s="142" t="e">
        <f>IF(#REF!="sníž. přenesená",J406,0)</f>
        <v>#REF!</v>
      </c>
      <c r="BA406" s="142" t="e">
        <f>IF(#REF!="nulová",J406,0)</f>
        <v>#REF!</v>
      </c>
      <c r="BB406" s="16" t="s">
        <v>86</v>
      </c>
      <c r="BC406" s="142">
        <f>ROUND(I406*H406,2)</f>
        <v>0</v>
      </c>
      <c r="BD406" s="16" t="s">
        <v>185</v>
      </c>
      <c r="BE406" s="141" t="s">
        <v>648</v>
      </c>
    </row>
    <row r="407" spans="1:57" s="2" customFormat="1" ht="19.5">
      <c r="A407" s="28"/>
      <c r="B407" s="29"/>
      <c r="C407" s="28"/>
      <c r="D407" s="143" t="s">
        <v>187</v>
      </c>
      <c r="E407" s="28"/>
      <c r="F407" s="144" t="s">
        <v>649</v>
      </c>
      <c r="G407" s="28"/>
      <c r="H407" s="28"/>
      <c r="I407" s="28"/>
      <c r="J407" s="28"/>
      <c r="K407" s="28"/>
      <c r="L407" s="29"/>
      <c r="M407" s="28"/>
      <c r="N407" s="28"/>
      <c r="O407" s="28"/>
      <c r="P407" s="28"/>
      <c r="Q407" s="28"/>
      <c r="R407" s="28"/>
      <c r="S407" s="28"/>
      <c r="T407" s="28"/>
      <c r="U407" s="28"/>
      <c r="V407" s="28"/>
      <c r="W407" s="28"/>
      <c r="AL407" s="16" t="s">
        <v>187</v>
      </c>
      <c r="AM407" s="16" t="s">
        <v>88</v>
      </c>
    </row>
    <row r="408" spans="1:57" s="2" customFormat="1">
      <c r="A408" s="28"/>
      <c r="B408" s="29"/>
      <c r="C408" s="28"/>
      <c r="D408" s="145" t="s">
        <v>189</v>
      </c>
      <c r="E408" s="28"/>
      <c r="F408" s="146" t="s">
        <v>650</v>
      </c>
      <c r="G408" s="28"/>
      <c r="H408" s="28"/>
      <c r="I408" s="28"/>
      <c r="J408" s="28"/>
      <c r="K408" s="28"/>
      <c r="L408" s="29"/>
      <c r="M408" s="28"/>
      <c r="N408" s="28"/>
      <c r="O408" s="28"/>
      <c r="P408" s="28"/>
      <c r="Q408" s="28"/>
      <c r="R408" s="28"/>
      <c r="S408" s="28"/>
      <c r="T408" s="28"/>
      <c r="U408" s="28"/>
      <c r="V408" s="28"/>
      <c r="W408" s="28"/>
      <c r="AL408" s="16" t="s">
        <v>189</v>
      </c>
      <c r="AM408" s="16" t="s">
        <v>88</v>
      </c>
    </row>
    <row r="409" spans="1:57" s="13" customFormat="1">
      <c r="B409" s="147"/>
      <c r="D409" s="143" t="s">
        <v>191</v>
      </c>
      <c r="E409" s="148" t="s">
        <v>113</v>
      </c>
      <c r="F409" s="149" t="s">
        <v>651</v>
      </c>
      <c r="H409" s="150">
        <v>21.15</v>
      </c>
      <c r="L409" s="147"/>
      <c r="AL409" s="148" t="s">
        <v>191</v>
      </c>
      <c r="AM409" s="148" t="s">
        <v>88</v>
      </c>
      <c r="AN409" s="13" t="s">
        <v>88</v>
      </c>
      <c r="AO409" s="13" t="s">
        <v>33</v>
      </c>
      <c r="AP409" s="13" t="s">
        <v>86</v>
      </c>
      <c r="AQ409" s="148" t="s">
        <v>178</v>
      </c>
    </row>
    <row r="410" spans="1:57" s="2" customFormat="1" ht="24.2" customHeight="1">
      <c r="A410" s="28"/>
      <c r="B410" s="134"/>
      <c r="C410" s="135" t="s">
        <v>652</v>
      </c>
      <c r="D410" s="135" t="s">
        <v>180</v>
      </c>
      <c r="E410" s="136" t="s">
        <v>653</v>
      </c>
      <c r="F410" s="137" t="s">
        <v>654</v>
      </c>
      <c r="G410" s="138" t="s">
        <v>241</v>
      </c>
      <c r="H410" s="139">
        <v>3.2</v>
      </c>
      <c r="I410" s="140"/>
      <c r="J410" s="140">
        <f>ROUND(I410*H410,2)</f>
        <v>0</v>
      </c>
      <c r="K410" s="137" t="s">
        <v>184</v>
      </c>
      <c r="L410" s="29"/>
      <c r="M410" s="28"/>
      <c r="N410" s="28"/>
      <c r="O410" s="28"/>
      <c r="P410" s="28"/>
      <c r="Q410" s="28"/>
      <c r="R410" s="28"/>
      <c r="S410" s="28"/>
      <c r="T410" s="28"/>
      <c r="U410" s="28"/>
      <c r="V410" s="28"/>
      <c r="W410" s="28"/>
      <c r="AJ410" s="141" t="s">
        <v>185</v>
      </c>
      <c r="AL410" s="141" t="s">
        <v>180</v>
      </c>
      <c r="AM410" s="141" t="s">
        <v>88</v>
      </c>
      <c r="AQ410" s="16" t="s">
        <v>178</v>
      </c>
      <c r="AW410" s="142" t="e">
        <f>IF(#REF!="základní",J410,0)</f>
        <v>#REF!</v>
      </c>
      <c r="AX410" s="142" t="e">
        <f>IF(#REF!="snížená",J410,0)</f>
        <v>#REF!</v>
      </c>
      <c r="AY410" s="142" t="e">
        <f>IF(#REF!="zákl. přenesená",J410,0)</f>
        <v>#REF!</v>
      </c>
      <c r="AZ410" s="142" t="e">
        <f>IF(#REF!="sníž. přenesená",J410,0)</f>
        <v>#REF!</v>
      </c>
      <c r="BA410" s="142" t="e">
        <f>IF(#REF!="nulová",J410,0)</f>
        <v>#REF!</v>
      </c>
      <c r="BB410" s="16" t="s">
        <v>86</v>
      </c>
      <c r="BC410" s="142">
        <f>ROUND(I410*H410,2)</f>
        <v>0</v>
      </c>
      <c r="BD410" s="16" t="s">
        <v>185</v>
      </c>
      <c r="BE410" s="141" t="s">
        <v>655</v>
      </c>
    </row>
    <row r="411" spans="1:57" s="2" customFormat="1" ht="19.5">
      <c r="A411" s="28"/>
      <c r="B411" s="29"/>
      <c r="C411" s="28"/>
      <c r="D411" s="143" t="s">
        <v>187</v>
      </c>
      <c r="E411" s="28"/>
      <c r="F411" s="144" t="s">
        <v>656</v>
      </c>
      <c r="G411" s="28"/>
      <c r="H411" s="28"/>
      <c r="I411" s="28"/>
      <c r="J411" s="28"/>
      <c r="K411" s="28"/>
      <c r="L411" s="29"/>
      <c r="M411" s="28"/>
      <c r="N411" s="28"/>
      <c r="O411" s="28"/>
      <c r="P411" s="28"/>
      <c r="Q411" s="28"/>
      <c r="R411" s="28"/>
      <c r="S411" s="28"/>
      <c r="T411" s="28"/>
      <c r="U411" s="28"/>
      <c r="V411" s="28"/>
      <c r="W411" s="28"/>
      <c r="AL411" s="16" t="s">
        <v>187</v>
      </c>
      <c r="AM411" s="16" t="s">
        <v>88</v>
      </c>
    </row>
    <row r="412" spans="1:57" s="2" customFormat="1">
      <c r="A412" s="28"/>
      <c r="B412" s="29"/>
      <c r="C412" s="28"/>
      <c r="D412" s="145" t="s">
        <v>189</v>
      </c>
      <c r="E412" s="28"/>
      <c r="F412" s="146" t="s">
        <v>657</v>
      </c>
      <c r="G412" s="28"/>
      <c r="H412" s="28"/>
      <c r="I412" s="28"/>
      <c r="J412" s="28"/>
      <c r="K412" s="28"/>
      <c r="L412" s="29"/>
      <c r="M412" s="28"/>
      <c r="N412" s="28"/>
      <c r="O412" s="28"/>
      <c r="P412" s="28"/>
      <c r="Q412" s="28"/>
      <c r="R412" s="28"/>
      <c r="S412" s="28"/>
      <c r="T412" s="28"/>
      <c r="U412" s="28"/>
      <c r="V412" s="28"/>
      <c r="W412" s="28"/>
      <c r="AL412" s="16" t="s">
        <v>189</v>
      </c>
      <c r="AM412" s="16" t="s">
        <v>88</v>
      </c>
    </row>
    <row r="413" spans="1:57" s="13" customFormat="1">
      <c r="B413" s="147"/>
      <c r="D413" s="143" t="s">
        <v>191</v>
      </c>
      <c r="E413" s="148" t="s">
        <v>115</v>
      </c>
      <c r="F413" s="149" t="s">
        <v>658</v>
      </c>
      <c r="H413" s="150">
        <v>3.2</v>
      </c>
      <c r="L413" s="147"/>
      <c r="AL413" s="148" t="s">
        <v>191</v>
      </c>
      <c r="AM413" s="148" t="s">
        <v>88</v>
      </c>
      <c r="AN413" s="13" t="s">
        <v>88</v>
      </c>
      <c r="AO413" s="13" t="s">
        <v>33</v>
      </c>
      <c r="AP413" s="13" t="s">
        <v>86</v>
      </c>
      <c r="AQ413" s="148" t="s">
        <v>178</v>
      </c>
    </row>
    <row r="414" spans="1:57" s="2" customFormat="1" ht="21.75" customHeight="1">
      <c r="A414" s="28"/>
      <c r="B414" s="134"/>
      <c r="C414" s="135" t="s">
        <v>659</v>
      </c>
      <c r="D414" s="135" t="s">
        <v>180</v>
      </c>
      <c r="E414" s="136" t="s">
        <v>660</v>
      </c>
      <c r="F414" s="137" t="s">
        <v>661</v>
      </c>
      <c r="G414" s="138" t="s">
        <v>183</v>
      </c>
      <c r="H414" s="139">
        <v>4</v>
      </c>
      <c r="I414" s="140"/>
      <c r="J414" s="140">
        <f>ROUND(I414*H414,2)</f>
        <v>0</v>
      </c>
      <c r="K414" s="137" t="s">
        <v>184</v>
      </c>
      <c r="L414" s="29"/>
      <c r="M414" s="28"/>
      <c r="N414" s="28"/>
      <c r="O414" s="28"/>
      <c r="P414" s="28"/>
      <c r="Q414" s="28"/>
      <c r="R414" s="28"/>
      <c r="S414" s="28"/>
      <c r="T414" s="28"/>
      <c r="U414" s="28"/>
      <c r="V414" s="28"/>
      <c r="W414" s="28"/>
      <c r="AJ414" s="141" t="s">
        <v>185</v>
      </c>
      <c r="AL414" s="141" t="s">
        <v>180</v>
      </c>
      <c r="AM414" s="141" t="s">
        <v>88</v>
      </c>
      <c r="AQ414" s="16" t="s">
        <v>178</v>
      </c>
      <c r="AW414" s="142" t="e">
        <f>IF(#REF!="základní",J414,0)</f>
        <v>#REF!</v>
      </c>
      <c r="AX414" s="142" t="e">
        <f>IF(#REF!="snížená",J414,0)</f>
        <v>#REF!</v>
      </c>
      <c r="AY414" s="142" t="e">
        <f>IF(#REF!="zákl. přenesená",J414,0)</f>
        <v>#REF!</v>
      </c>
      <c r="AZ414" s="142" t="e">
        <f>IF(#REF!="sníž. přenesená",J414,0)</f>
        <v>#REF!</v>
      </c>
      <c r="BA414" s="142" t="e">
        <f>IF(#REF!="nulová",J414,0)</f>
        <v>#REF!</v>
      </c>
      <c r="BB414" s="16" t="s">
        <v>86</v>
      </c>
      <c r="BC414" s="142">
        <f>ROUND(I414*H414,2)</f>
        <v>0</v>
      </c>
      <c r="BD414" s="16" t="s">
        <v>185</v>
      </c>
      <c r="BE414" s="141" t="s">
        <v>662</v>
      </c>
    </row>
    <row r="415" spans="1:57" s="2" customFormat="1">
      <c r="A415" s="28"/>
      <c r="B415" s="29"/>
      <c r="C415" s="28"/>
      <c r="D415" s="143" t="s">
        <v>187</v>
      </c>
      <c r="E415" s="28"/>
      <c r="F415" s="144" t="s">
        <v>663</v>
      </c>
      <c r="G415" s="28"/>
      <c r="H415" s="28"/>
      <c r="I415" s="28"/>
      <c r="J415" s="28"/>
      <c r="K415" s="28"/>
      <c r="L415" s="29"/>
      <c r="M415" s="28"/>
      <c r="N415" s="28"/>
      <c r="O415" s="28"/>
      <c r="P415" s="28"/>
      <c r="Q415" s="28"/>
      <c r="R415" s="28"/>
      <c r="S415" s="28"/>
      <c r="T415" s="28"/>
      <c r="U415" s="28"/>
      <c r="V415" s="28"/>
      <c r="W415" s="28"/>
      <c r="AL415" s="16" t="s">
        <v>187</v>
      </c>
      <c r="AM415" s="16" t="s">
        <v>88</v>
      </c>
    </row>
    <row r="416" spans="1:57" s="2" customFormat="1">
      <c r="A416" s="28"/>
      <c r="B416" s="29"/>
      <c r="C416" s="28"/>
      <c r="D416" s="145" t="s">
        <v>189</v>
      </c>
      <c r="E416" s="28"/>
      <c r="F416" s="146" t="s">
        <v>664</v>
      </c>
      <c r="G416" s="28"/>
      <c r="H416" s="28"/>
      <c r="I416" s="28"/>
      <c r="J416" s="28"/>
      <c r="K416" s="28"/>
      <c r="L416" s="29"/>
      <c r="M416" s="28"/>
      <c r="N416" s="28"/>
      <c r="O416" s="28"/>
      <c r="P416" s="28"/>
      <c r="Q416" s="28"/>
      <c r="R416" s="28"/>
      <c r="S416" s="28"/>
      <c r="T416" s="28"/>
      <c r="U416" s="28"/>
      <c r="V416" s="28"/>
      <c r="W416" s="28"/>
      <c r="AL416" s="16" t="s">
        <v>189</v>
      </c>
      <c r="AM416" s="16" t="s">
        <v>88</v>
      </c>
    </row>
    <row r="417" spans="1:57" s="2" customFormat="1" ht="24.2" customHeight="1">
      <c r="A417" s="28"/>
      <c r="B417" s="134"/>
      <c r="C417" s="135" t="s">
        <v>665</v>
      </c>
      <c r="D417" s="135" t="s">
        <v>180</v>
      </c>
      <c r="E417" s="136" t="s">
        <v>666</v>
      </c>
      <c r="F417" s="137" t="s">
        <v>667</v>
      </c>
      <c r="G417" s="138" t="s">
        <v>241</v>
      </c>
      <c r="H417" s="139">
        <v>11.2</v>
      </c>
      <c r="I417" s="140"/>
      <c r="J417" s="140">
        <f>ROUND(I417*H417,2)</f>
        <v>0</v>
      </c>
      <c r="K417" s="137" t="s">
        <v>184</v>
      </c>
      <c r="L417" s="29"/>
      <c r="M417" s="28"/>
      <c r="N417" s="28"/>
      <c r="O417" s="28"/>
      <c r="P417" s="28"/>
      <c r="Q417" s="28"/>
      <c r="R417" s="28"/>
      <c r="S417" s="28"/>
      <c r="T417" s="28"/>
      <c r="U417" s="28"/>
      <c r="V417" s="28"/>
      <c r="W417" s="28"/>
      <c r="AJ417" s="141" t="s">
        <v>185</v>
      </c>
      <c r="AL417" s="141" t="s">
        <v>180</v>
      </c>
      <c r="AM417" s="141" t="s">
        <v>88</v>
      </c>
      <c r="AQ417" s="16" t="s">
        <v>178</v>
      </c>
      <c r="AW417" s="142" t="e">
        <f>IF(#REF!="základní",J417,0)</f>
        <v>#REF!</v>
      </c>
      <c r="AX417" s="142" t="e">
        <f>IF(#REF!="snížená",J417,0)</f>
        <v>#REF!</v>
      </c>
      <c r="AY417" s="142" t="e">
        <f>IF(#REF!="zákl. přenesená",J417,0)</f>
        <v>#REF!</v>
      </c>
      <c r="AZ417" s="142" t="e">
        <f>IF(#REF!="sníž. přenesená",J417,0)</f>
        <v>#REF!</v>
      </c>
      <c r="BA417" s="142" t="e">
        <f>IF(#REF!="nulová",J417,0)</f>
        <v>#REF!</v>
      </c>
      <c r="BB417" s="16" t="s">
        <v>86</v>
      </c>
      <c r="BC417" s="142">
        <f>ROUND(I417*H417,2)</f>
        <v>0</v>
      </c>
      <c r="BD417" s="16" t="s">
        <v>185</v>
      </c>
      <c r="BE417" s="141" t="s">
        <v>668</v>
      </c>
    </row>
    <row r="418" spans="1:57" s="2" customFormat="1" ht="19.5">
      <c r="A418" s="28"/>
      <c r="B418" s="29"/>
      <c r="C418" s="28"/>
      <c r="D418" s="143" t="s">
        <v>187</v>
      </c>
      <c r="E418" s="28"/>
      <c r="F418" s="144" t="s">
        <v>669</v>
      </c>
      <c r="G418" s="28"/>
      <c r="H418" s="28"/>
      <c r="I418" s="28"/>
      <c r="J418" s="28"/>
      <c r="K418" s="28"/>
      <c r="L418" s="29"/>
      <c r="M418" s="28"/>
      <c r="N418" s="28"/>
      <c r="O418" s="28"/>
      <c r="P418" s="28"/>
      <c r="Q418" s="28"/>
      <c r="R418" s="28"/>
      <c r="S418" s="28"/>
      <c r="T418" s="28"/>
      <c r="U418" s="28"/>
      <c r="V418" s="28"/>
      <c r="W418" s="28"/>
      <c r="AL418" s="16" t="s">
        <v>187</v>
      </c>
      <c r="AM418" s="16" t="s">
        <v>88</v>
      </c>
    </row>
    <row r="419" spans="1:57" s="2" customFormat="1">
      <c r="A419" s="28"/>
      <c r="B419" s="29"/>
      <c r="C419" s="28"/>
      <c r="D419" s="145" t="s">
        <v>189</v>
      </c>
      <c r="E419" s="28"/>
      <c r="F419" s="146" t="s">
        <v>670</v>
      </c>
      <c r="G419" s="28"/>
      <c r="H419" s="28"/>
      <c r="I419" s="28"/>
      <c r="J419" s="28"/>
      <c r="K419" s="28"/>
      <c r="L419" s="29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AL419" s="16" t="s">
        <v>189</v>
      </c>
      <c r="AM419" s="16" t="s">
        <v>88</v>
      </c>
    </row>
    <row r="420" spans="1:57" s="13" customFormat="1">
      <c r="B420" s="147"/>
      <c r="D420" s="143" t="s">
        <v>191</v>
      </c>
      <c r="E420" s="148" t="s">
        <v>1</v>
      </c>
      <c r="F420" s="149" t="s">
        <v>671</v>
      </c>
      <c r="H420" s="150">
        <v>11.2</v>
      </c>
      <c r="L420" s="147"/>
      <c r="AL420" s="148" t="s">
        <v>191</v>
      </c>
      <c r="AM420" s="148" t="s">
        <v>88</v>
      </c>
      <c r="AN420" s="13" t="s">
        <v>88</v>
      </c>
      <c r="AO420" s="13" t="s">
        <v>33</v>
      </c>
      <c r="AP420" s="13" t="s">
        <v>86</v>
      </c>
      <c r="AQ420" s="148" t="s">
        <v>178</v>
      </c>
    </row>
    <row r="421" spans="1:57" s="2" customFormat="1" ht="24.2" customHeight="1">
      <c r="A421" s="28"/>
      <c r="B421" s="134"/>
      <c r="C421" s="135" t="s">
        <v>672</v>
      </c>
      <c r="D421" s="135" t="s">
        <v>180</v>
      </c>
      <c r="E421" s="136" t="s">
        <v>673</v>
      </c>
      <c r="F421" s="137" t="s">
        <v>674</v>
      </c>
      <c r="G421" s="138" t="s">
        <v>195</v>
      </c>
      <c r="H421" s="139">
        <v>16</v>
      </c>
      <c r="I421" s="140"/>
      <c r="J421" s="140">
        <f>ROUND(I421*H421,2)</f>
        <v>0</v>
      </c>
      <c r="K421" s="137" t="s">
        <v>184</v>
      </c>
      <c r="L421" s="29"/>
      <c r="M421" s="28"/>
      <c r="N421" s="28"/>
      <c r="O421" s="28"/>
      <c r="P421" s="28"/>
      <c r="Q421" s="28"/>
      <c r="R421" s="28"/>
      <c r="S421" s="28"/>
      <c r="T421" s="28"/>
      <c r="U421" s="28"/>
      <c r="V421" s="28"/>
      <c r="W421" s="28"/>
      <c r="AJ421" s="141" t="s">
        <v>185</v>
      </c>
      <c r="AL421" s="141" t="s">
        <v>180</v>
      </c>
      <c r="AM421" s="141" t="s">
        <v>88</v>
      </c>
      <c r="AQ421" s="16" t="s">
        <v>178</v>
      </c>
      <c r="AW421" s="142" t="e">
        <f>IF(#REF!="základní",J421,0)</f>
        <v>#REF!</v>
      </c>
      <c r="AX421" s="142" t="e">
        <f>IF(#REF!="snížená",J421,0)</f>
        <v>#REF!</v>
      </c>
      <c r="AY421" s="142" t="e">
        <f>IF(#REF!="zákl. přenesená",J421,0)</f>
        <v>#REF!</v>
      </c>
      <c r="AZ421" s="142" t="e">
        <f>IF(#REF!="sníž. přenesená",J421,0)</f>
        <v>#REF!</v>
      </c>
      <c r="BA421" s="142" t="e">
        <f>IF(#REF!="nulová",J421,0)</f>
        <v>#REF!</v>
      </c>
      <c r="BB421" s="16" t="s">
        <v>86</v>
      </c>
      <c r="BC421" s="142">
        <f>ROUND(I421*H421,2)</f>
        <v>0</v>
      </c>
      <c r="BD421" s="16" t="s">
        <v>185</v>
      </c>
      <c r="BE421" s="141" t="s">
        <v>675</v>
      </c>
    </row>
    <row r="422" spans="1:57" s="2" customFormat="1" ht="29.25">
      <c r="A422" s="28"/>
      <c r="B422" s="29"/>
      <c r="C422" s="28"/>
      <c r="D422" s="143" t="s">
        <v>187</v>
      </c>
      <c r="E422" s="28"/>
      <c r="F422" s="144" t="s">
        <v>676</v>
      </c>
      <c r="G422" s="28"/>
      <c r="H422" s="28"/>
      <c r="I422" s="28"/>
      <c r="J422" s="28"/>
      <c r="K422" s="28"/>
      <c r="L422" s="29"/>
      <c r="M422" s="28"/>
      <c r="N422" s="28"/>
      <c r="O422" s="28"/>
      <c r="P422" s="28"/>
      <c r="Q422" s="28"/>
      <c r="R422" s="28"/>
      <c r="S422" s="28"/>
      <c r="T422" s="28"/>
      <c r="U422" s="28"/>
      <c r="V422" s="28"/>
      <c r="W422" s="28"/>
      <c r="AL422" s="16" t="s">
        <v>187</v>
      </c>
      <c r="AM422" s="16" t="s">
        <v>88</v>
      </c>
    </row>
    <row r="423" spans="1:57" s="2" customFormat="1">
      <c r="A423" s="28"/>
      <c r="B423" s="29"/>
      <c r="C423" s="28"/>
      <c r="D423" s="145" t="s">
        <v>189</v>
      </c>
      <c r="E423" s="28"/>
      <c r="F423" s="146" t="s">
        <v>677</v>
      </c>
      <c r="G423" s="28"/>
      <c r="H423" s="28"/>
      <c r="I423" s="28"/>
      <c r="J423" s="28"/>
      <c r="K423" s="28"/>
      <c r="L423" s="29"/>
      <c r="M423" s="28"/>
      <c r="N423" s="28"/>
      <c r="O423" s="28"/>
      <c r="P423" s="28"/>
      <c r="Q423" s="28"/>
      <c r="R423" s="28"/>
      <c r="S423" s="28"/>
      <c r="T423" s="28"/>
      <c r="U423" s="28"/>
      <c r="V423" s="28"/>
      <c r="W423" s="28"/>
      <c r="AL423" s="16" t="s">
        <v>189</v>
      </c>
      <c r="AM423" s="16" t="s">
        <v>88</v>
      </c>
    </row>
    <row r="424" spans="1:57" s="13" customFormat="1">
      <c r="B424" s="147"/>
      <c r="D424" s="143" t="s">
        <v>191</v>
      </c>
      <c r="E424" s="148" t="s">
        <v>1</v>
      </c>
      <c r="F424" s="149" t="s">
        <v>678</v>
      </c>
      <c r="H424" s="150">
        <v>16</v>
      </c>
      <c r="L424" s="147"/>
      <c r="AL424" s="148" t="s">
        <v>191</v>
      </c>
      <c r="AM424" s="148" t="s">
        <v>88</v>
      </c>
      <c r="AN424" s="13" t="s">
        <v>88</v>
      </c>
      <c r="AO424" s="13" t="s">
        <v>33</v>
      </c>
      <c r="AP424" s="13" t="s">
        <v>86</v>
      </c>
      <c r="AQ424" s="148" t="s">
        <v>178</v>
      </c>
    </row>
    <row r="425" spans="1:57" s="2" customFormat="1" ht="24.2" customHeight="1">
      <c r="A425" s="28"/>
      <c r="B425" s="134"/>
      <c r="C425" s="155" t="s">
        <v>679</v>
      </c>
      <c r="D425" s="155" t="s">
        <v>334</v>
      </c>
      <c r="E425" s="156" t="s">
        <v>680</v>
      </c>
      <c r="F425" s="157" t="s">
        <v>681</v>
      </c>
      <c r="G425" s="158" t="s">
        <v>195</v>
      </c>
      <c r="H425" s="159">
        <v>16</v>
      </c>
      <c r="I425" s="160"/>
      <c r="J425" s="160">
        <f>ROUND(I425*H425,2)</f>
        <v>0</v>
      </c>
      <c r="K425" s="157" t="s">
        <v>184</v>
      </c>
      <c r="L425" s="161"/>
      <c r="M425" s="28"/>
      <c r="N425" s="28"/>
      <c r="O425" s="28"/>
      <c r="P425" s="28"/>
      <c r="Q425" s="28"/>
      <c r="R425" s="28"/>
      <c r="S425" s="28"/>
      <c r="T425" s="28"/>
      <c r="U425" s="28"/>
      <c r="V425" s="28"/>
      <c r="W425" s="28"/>
      <c r="AJ425" s="141" t="s">
        <v>231</v>
      </c>
      <c r="AL425" s="141" t="s">
        <v>334</v>
      </c>
      <c r="AM425" s="141" t="s">
        <v>88</v>
      </c>
      <c r="AQ425" s="16" t="s">
        <v>178</v>
      </c>
      <c r="AW425" s="142" t="e">
        <f>IF(#REF!="základní",J425,0)</f>
        <v>#REF!</v>
      </c>
      <c r="AX425" s="142" t="e">
        <f>IF(#REF!="snížená",J425,0)</f>
        <v>#REF!</v>
      </c>
      <c r="AY425" s="142" t="e">
        <f>IF(#REF!="zákl. přenesená",J425,0)</f>
        <v>#REF!</v>
      </c>
      <c r="AZ425" s="142" t="e">
        <f>IF(#REF!="sníž. přenesená",J425,0)</f>
        <v>#REF!</v>
      </c>
      <c r="BA425" s="142" t="e">
        <f>IF(#REF!="nulová",J425,0)</f>
        <v>#REF!</v>
      </c>
      <c r="BB425" s="16" t="s">
        <v>86</v>
      </c>
      <c r="BC425" s="142">
        <f>ROUND(I425*H425,2)</f>
        <v>0</v>
      </c>
      <c r="BD425" s="16" t="s">
        <v>185</v>
      </c>
      <c r="BE425" s="141" t="s">
        <v>682</v>
      </c>
    </row>
    <row r="426" spans="1:57" s="2" customFormat="1">
      <c r="A426" s="28"/>
      <c r="B426" s="29"/>
      <c r="C426" s="28"/>
      <c r="D426" s="143" t="s">
        <v>187</v>
      </c>
      <c r="E426" s="28"/>
      <c r="F426" s="144" t="s">
        <v>681</v>
      </c>
      <c r="G426" s="28"/>
      <c r="H426" s="28"/>
      <c r="I426" s="28"/>
      <c r="J426" s="28"/>
      <c r="K426" s="28"/>
      <c r="L426" s="29"/>
      <c r="M426" s="28"/>
      <c r="N426" s="28"/>
      <c r="O426" s="28"/>
      <c r="P426" s="28"/>
      <c r="Q426" s="28"/>
      <c r="R426" s="28"/>
      <c r="S426" s="28"/>
      <c r="T426" s="28"/>
      <c r="U426" s="28"/>
      <c r="V426" s="28"/>
      <c r="W426" s="28"/>
      <c r="AL426" s="16" t="s">
        <v>187</v>
      </c>
      <c r="AM426" s="16" t="s">
        <v>88</v>
      </c>
    </row>
    <row r="427" spans="1:57" s="2" customFormat="1" ht="24.2" customHeight="1">
      <c r="A427" s="28"/>
      <c r="B427" s="134"/>
      <c r="C427" s="135" t="s">
        <v>683</v>
      </c>
      <c r="D427" s="135" t="s">
        <v>180</v>
      </c>
      <c r="E427" s="136" t="s">
        <v>684</v>
      </c>
      <c r="F427" s="137" t="s">
        <v>685</v>
      </c>
      <c r="G427" s="138" t="s">
        <v>241</v>
      </c>
      <c r="H427" s="139">
        <v>89.9</v>
      </c>
      <c r="I427" s="140"/>
      <c r="J427" s="140">
        <f>ROUND(I427*H427,2)</f>
        <v>0</v>
      </c>
      <c r="K427" s="137" t="s">
        <v>184</v>
      </c>
      <c r="L427" s="29"/>
      <c r="M427" s="28"/>
      <c r="N427" s="28"/>
      <c r="O427" s="28"/>
      <c r="P427" s="28"/>
      <c r="Q427" s="28"/>
      <c r="R427" s="28"/>
      <c r="S427" s="28"/>
      <c r="T427" s="28"/>
      <c r="U427" s="28"/>
      <c r="V427" s="28"/>
      <c r="W427" s="28"/>
      <c r="AJ427" s="141" t="s">
        <v>185</v>
      </c>
      <c r="AL427" s="141" t="s">
        <v>180</v>
      </c>
      <c r="AM427" s="141" t="s">
        <v>88</v>
      </c>
      <c r="AQ427" s="16" t="s">
        <v>178</v>
      </c>
      <c r="AW427" s="142" t="e">
        <f>IF(#REF!="základní",J427,0)</f>
        <v>#REF!</v>
      </c>
      <c r="AX427" s="142" t="e">
        <f>IF(#REF!="snížená",J427,0)</f>
        <v>#REF!</v>
      </c>
      <c r="AY427" s="142" t="e">
        <f>IF(#REF!="zákl. přenesená",J427,0)</f>
        <v>#REF!</v>
      </c>
      <c r="AZ427" s="142" t="e">
        <f>IF(#REF!="sníž. přenesená",J427,0)</f>
        <v>#REF!</v>
      </c>
      <c r="BA427" s="142" t="e">
        <f>IF(#REF!="nulová",J427,0)</f>
        <v>#REF!</v>
      </c>
      <c r="BB427" s="16" t="s">
        <v>86</v>
      </c>
      <c r="BC427" s="142">
        <f>ROUND(I427*H427,2)</f>
        <v>0</v>
      </c>
      <c r="BD427" s="16" t="s">
        <v>185</v>
      </c>
      <c r="BE427" s="141" t="s">
        <v>686</v>
      </c>
    </row>
    <row r="428" spans="1:57" s="2" customFormat="1" ht="48.75">
      <c r="A428" s="28"/>
      <c r="B428" s="29"/>
      <c r="C428" s="28"/>
      <c r="D428" s="143" t="s">
        <v>187</v>
      </c>
      <c r="E428" s="28"/>
      <c r="F428" s="144" t="s">
        <v>687</v>
      </c>
      <c r="G428" s="28"/>
      <c r="H428" s="28"/>
      <c r="I428" s="28"/>
      <c r="J428" s="28"/>
      <c r="K428" s="28"/>
      <c r="L428" s="29"/>
      <c r="M428" s="28"/>
      <c r="N428" s="28"/>
      <c r="O428" s="28"/>
      <c r="P428" s="28"/>
      <c r="Q428" s="28"/>
      <c r="R428" s="28"/>
      <c r="S428" s="28"/>
      <c r="T428" s="28"/>
      <c r="U428" s="28"/>
      <c r="V428" s="28"/>
      <c r="W428" s="28"/>
      <c r="AL428" s="16" t="s">
        <v>187</v>
      </c>
      <c r="AM428" s="16" t="s">
        <v>88</v>
      </c>
    </row>
    <row r="429" spans="1:57" s="2" customFormat="1">
      <c r="A429" s="28"/>
      <c r="B429" s="29"/>
      <c r="C429" s="28"/>
      <c r="D429" s="145" t="s">
        <v>189</v>
      </c>
      <c r="E429" s="28"/>
      <c r="F429" s="146" t="s">
        <v>688</v>
      </c>
      <c r="G429" s="28"/>
      <c r="H429" s="28"/>
      <c r="I429" s="28"/>
      <c r="J429" s="28"/>
      <c r="K429" s="28"/>
      <c r="L429" s="29"/>
      <c r="M429" s="28"/>
      <c r="N429" s="28"/>
      <c r="O429" s="28"/>
      <c r="P429" s="28"/>
      <c r="Q429" s="28"/>
      <c r="R429" s="28"/>
      <c r="S429" s="28"/>
      <c r="T429" s="28"/>
      <c r="U429" s="28"/>
      <c r="V429" s="28"/>
      <c r="W429" s="28"/>
      <c r="AL429" s="16" t="s">
        <v>189</v>
      </c>
      <c r="AM429" s="16" t="s">
        <v>88</v>
      </c>
    </row>
    <row r="430" spans="1:57" s="13" customFormat="1">
      <c r="B430" s="147"/>
      <c r="D430" s="143" t="s">
        <v>191</v>
      </c>
      <c r="E430" s="148" t="s">
        <v>1</v>
      </c>
      <c r="F430" s="149" t="s">
        <v>689</v>
      </c>
      <c r="H430" s="150">
        <v>89.9</v>
      </c>
      <c r="L430" s="147"/>
      <c r="AL430" s="148" t="s">
        <v>191</v>
      </c>
      <c r="AM430" s="148" t="s">
        <v>88</v>
      </c>
      <c r="AN430" s="13" t="s">
        <v>88</v>
      </c>
      <c r="AO430" s="13" t="s">
        <v>33</v>
      </c>
      <c r="AP430" s="13" t="s">
        <v>86</v>
      </c>
      <c r="AQ430" s="148" t="s">
        <v>178</v>
      </c>
    </row>
    <row r="431" spans="1:57" s="12" customFormat="1" ht="22.9" customHeight="1">
      <c r="B431" s="126"/>
      <c r="D431" s="127" t="s">
        <v>77</v>
      </c>
      <c r="E431" s="132" t="s">
        <v>690</v>
      </c>
      <c r="F431" s="132" t="s">
        <v>691</v>
      </c>
      <c r="J431" s="133">
        <f>BC431</f>
        <v>0</v>
      </c>
      <c r="L431" s="126"/>
      <c r="AJ431" s="127" t="s">
        <v>86</v>
      </c>
      <c r="AL431" s="130" t="s">
        <v>77</v>
      </c>
      <c r="AM431" s="130" t="s">
        <v>86</v>
      </c>
      <c r="AQ431" s="127" t="s">
        <v>178</v>
      </c>
      <c r="BC431" s="131">
        <f>SUM(BC432:BC470)</f>
        <v>0</v>
      </c>
    </row>
    <row r="432" spans="1:57" s="178" customFormat="1" ht="21.75" customHeight="1">
      <c r="A432" s="175"/>
      <c r="B432" s="176"/>
      <c r="C432" s="170" t="s">
        <v>692</v>
      </c>
      <c r="D432" s="170" t="s">
        <v>180</v>
      </c>
      <c r="E432" s="171" t="s">
        <v>693</v>
      </c>
      <c r="F432" s="165" t="s">
        <v>694</v>
      </c>
      <c r="G432" s="172" t="s">
        <v>337</v>
      </c>
      <c r="H432" s="173">
        <v>364.57900000000001</v>
      </c>
      <c r="I432" s="174"/>
      <c r="J432" s="174">
        <f>ROUND(I432*H432,2)</f>
        <v>0</v>
      </c>
      <c r="K432" s="165" t="s">
        <v>184</v>
      </c>
      <c r="L432" s="177"/>
      <c r="M432" s="175"/>
      <c r="N432" s="175"/>
      <c r="O432" s="175"/>
      <c r="P432" s="175"/>
      <c r="Q432" s="175"/>
      <c r="R432" s="175"/>
      <c r="S432" s="175"/>
      <c r="T432" s="175"/>
      <c r="U432" s="175"/>
      <c r="V432" s="175"/>
      <c r="W432" s="175"/>
      <c r="AJ432" s="179" t="s">
        <v>185</v>
      </c>
      <c r="AL432" s="179" t="s">
        <v>180</v>
      </c>
      <c r="AM432" s="179" t="s">
        <v>88</v>
      </c>
      <c r="AQ432" s="180" t="s">
        <v>178</v>
      </c>
      <c r="AW432" s="181" t="e">
        <f>IF(#REF!="základní",J432,0)</f>
        <v>#REF!</v>
      </c>
      <c r="AX432" s="181" t="e">
        <f>IF(#REF!="snížená",J432,0)</f>
        <v>#REF!</v>
      </c>
      <c r="AY432" s="181" t="e">
        <f>IF(#REF!="zákl. přenesená",J432,0)</f>
        <v>#REF!</v>
      </c>
      <c r="AZ432" s="181" t="e">
        <f>IF(#REF!="sníž. přenesená",J432,0)</f>
        <v>#REF!</v>
      </c>
      <c r="BA432" s="181" t="e">
        <f>IF(#REF!="nulová",J432,0)</f>
        <v>#REF!</v>
      </c>
      <c r="BB432" s="180" t="s">
        <v>86</v>
      </c>
      <c r="BC432" s="181">
        <f>ROUND(I432*H432,2)</f>
        <v>0</v>
      </c>
      <c r="BD432" s="180" t="s">
        <v>185</v>
      </c>
      <c r="BE432" s="179" t="s">
        <v>695</v>
      </c>
    </row>
    <row r="433" spans="1:57" s="2" customFormat="1" ht="19.5">
      <c r="A433" s="28"/>
      <c r="B433" s="29"/>
      <c r="C433" s="28"/>
      <c r="D433" s="143" t="s">
        <v>187</v>
      </c>
      <c r="E433" s="28"/>
      <c r="F433" s="144" t="s">
        <v>696</v>
      </c>
      <c r="G433" s="28"/>
      <c r="H433" s="28"/>
      <c r="I433" s="28"/>
      <c r="J433" s="28"/>
      <c r="K433" s="28"/>
      <c r="L433" s="29"/>
      <c r="M433" s="28"/>
      <c r="N433" s="28"/>
      <c r="O433" s="28"/>
      <c r="P433" s="28"/>
      <c r="Q433" s="28"/>
      <c r="R433" s="28"/>
      <c r="S433" s="28"/>
      <c r="T433" s="28"/>
      <c r="U433" s="28"/>
      <c r="V433" s="28"/>
      <c r="W433" s="28"/>
      <c r="AL433" s="16" t="s">
        <v>187</v>
      </c>
      <c r="AM433" s="16" t="s">
        <v>88</v>
      </c>
    </row>
    <row r="434" spans="1:57" s="2" customFormat="1">
      <c r="A434" s="28"/>
      <c r="B434" s="29"/>
      <c r="C434" s="28"/>
      <c r="D434" s="145" t="s">
        <v>189</v>
      </c>
      <c r="E434" s="28"/>
      <c r="F434" s="146" t="s">
        <v>697</v>
      </c>
      <c r="G434" s="28"/>
      <c r="H434" s="28"/>
      <c r="I434" s="28"/>
      <c r="J434" s="28"/>
      <c r="K434" s="28"/>
      <c r="L434" s="29"/>
      <c r="M434" s="28"/>
      <c r="N434" s="28"/>
      <c r="O434" s="28"/>
      <c r="P434" s="28"/>
      <c r="Q434" s="28"/>
      <c r="R434" s="28"/>
      <c r="S434" s="28"/>
      <c r="T434" s="28"/>
      <c r="U434" s="28"/>
      <c r="V434" s="28"/>
      <c r="W434" s="28"/>
      <c r="AL434" s="16" t="s">
        <v>189</v>
      </c>
      <c r="AM434" s="16" t="s">
        <v>88</v>
      </c>
    </row>
    <row r="435" spans="1:57" s="13" customFormat="1">
      <c r="B435" s="147"/>
      <c r="D435" s="143" t="s">
        <v>191</v>
      </c>
      <c r="E435" s="148" t="s">
        <v>147</v>
      </c>
      <c r="F435" s="149" t="s">
        <v>873</v>
      </c>
      <c r="H435" s="150">
        <v>364.57900000000001</v>
      </c>
      <c r="L435" s="147"/>
      <c r="AL435" s="148" t="s">
        <v>191</v>
      </c>
      <c r="AM435" s="148" t="s">
        <v>88</v>
      </c>
      <c r="AN435" s="13" t="s">
        <v>88</v>
      </c>
      <c r="AO435" s="13" t="s">
        <v>33</v>
      </c>
      <c r="AP435" s="13" t="s">
        <v>86</v>
      </c>
      <c r="AQ435" s="148" t="s">
        <v>178</v>
      </c>
    </row>
    <row r="436" spans="1:57" s="178" customFormat="1" ht="24.2" customHeight="1">
      <c r="A436" s="175"/>
      <c r="B436" s="176"/>
      <c r="C436" s="170" t="s">
        <v>698</v>
      </c>
      <c r="D436" s="170" t="s">
        <v>180</v>
      </c>
      <c r="E436" s="171" t="s">
        <v>699</v>
      </c>
      <c r="F436" s="165" t="s">
        <v>700</v>
      </c>
      <c r="G436" s="172" t="s">
        <v>337</v>
      </c>
      <c r="H436" s="173">
        <v>3784.4520000000002</v>
      </c>
      <c r="I436" s="174"/>
      <c r="J436" s="174">
        <f>ROUND(I436*H436,2)</f>
        <v>0</v>
      </c>
      <c r="K436" s="165" t="s">
        <v>184</v>
      </c>
      <c r="L436" s="177"/>
      <c r="M436" s="175"/>
      <c r="N436" s="175"/>
      <c r="O436" s="175"/>
      <c r="P436" s="175"/>
      <c r="Q436" s="175"/>
      <c r="R436" s="175"/>
      <c r="S436" s="175"/>
      <c r="T436" s="175"/>
      <c r="U436" s="175"/>
      <c r="V436" s="175"/>
      <c r="W436" s="175"/>
      <c r="AJ436" s="179" t="s">
        <v>185</v>
      </c>
      <c r="AL436" s="179" t="s">
        <v>180</v>
      </c>
      <c r="AM436" s="179" t="s">
        <v>88</v>
      </c>
      <c r="AQ436" s="180" t="s">
        <v>178</v>
      </c>
      <c r="AW436" s="181" t="e">
        <f>IF(#REF!="základní",J436,0)</f>
        <v>#REF!</v>
      </c>
      <c r="AX436" s="181" t="e">
        <f>IF(#REF!="snížená",J436,0)</f>
        <v>#REF!</v>
      </c>
      <c r="AY436" s="181" t="e">
        <f>IF(#REF!="zákl. přenesená",J436,0)</f>
        <v>#REF!</v>
      </c>
      <c r="AZ436" s="181" t="e">
        <f>IF(#REF!="sníž. přenesená",J436,0)</f>
        <v>#REF!</v>
      </c>
      <c r="BA436" s="181" t="e">
        <f>IF(#REF!="nulová",J436,0)</f>
        <v>#REF!</v>
      </c>
      <c r="BB436" s="180" t="s">
        <v>86</v>
      </c>
      <c r="BC436" s="181">
        <f>ROUND(I436*H436,2)</f>
        <v>0</v>
      </c>
      <c r="BD436" s="180" t="s">
        <v>185</v>
      </c>
      <c r="BE436" s="179" t="s">
        <v>701</v>
      </c>
    </row>
    <row r="437" spans="1:57" s="2" customFormat="1" ht="29.25">
      <c r="A437" s="28"/>
      <c r="B437" s="29"/>
      <c r="C437" s="28"/>
      <c r="D437" s="143" t="s">
        <v>187</v>
      </c>
      <c r="E437" s="28"/>
      <c r="F437" s="144" t="s">
        <v>702</v>
      </c>
      <c r="G437" s="28"/>
      <c r="H437" s="28"/>
      <c r="I437" s="28"/>
      <c r="J437" s="28"/>
      <c r="K437" s="28"/>
      <c r="L437" s="29"/>
      <c r="M437" s="28"/>
      <c r="N437" s="28"/>
      <c r="O437" s="28"/>
      <c r="P437" s="28"/>
      <c r="Q437" s="28"/>
      <c r="R437" s="28"/>
      <c r="S437" s="28"/>
      <c r="T437" s="28"/>
      <c r="U437" s="28"/>
      <c r="V437" s="28"/>
      <c r="W437" s="28"/>
      <c r="AL437" s="16" t="s">
        <v>187</v>
      </c>
      <c r="AM437" s="16" t="s">
        <v>88</v>
      </c>
    </row>
    <row r="438" spans="1:57" s="2" customFormat="1">
      <c r="A438" s="28"/>
      <c r="B438" s="29"/>
      <c r="C438" s="28"/>
      <c r="D438" s="145" t="s">
        <v>189</v>
      </c>
      <c r="E438" s="28"/>
      <c r="F438" s="146" t="s">
        <v>703</v>
      </c>
      <c r="G438" s="28"/>
      <c r="H438" s="28"/>
      <c r="I438" s="28"/>
      <c r="J438" s="28"/>
      <c r="K438" s="28"/>
      <c r="L438" s="29"/>
      <c r="M438" s="28"/>
      <c r="N438" s="28"/>
      <c r="O438" s="28"/>
      <c r="P438" s="28"/>
      <c r="Q438" s="28"/>
      <c r="R438" s="28"/>
      <c r="S438" s="28"/>
      <c r="T438" s="28"/>
      <c r="U438" s="28"/>
      <c r="V438" s="28"/>
      <c r="W438" s="28"/>
      <c r="AL438" s="16" t="s">
        <v>189</v>
      </c>
      <c r="AM438" s="16" t="s">
        <v>88</v>
      </c>
    </row>
    <row r="439" spans="1:57" s="13" customFormat="1">
      <c r="B439" s="147"/>
      <c r="D439" s="143" t="s">
        <v>191</v>
      </c>
      <c r="E439" s="148" t="s">
        <v>1</v>
      </c>
      <c r="F439" s="149" t="s">
        <v>875</v>
      </c>
      <c r="H439" s="150">
        <v>1093.74</v>
      </c>
      <c r="L439" s="147"/>
      <c r="AL439" s="148" t="s">
        <v>191</v>
      </c>
      <c r="AM439" s="148" t="s">
        <v>88</v>
      </c>
      <c r="AN439" s="13" t="s">
        <v>88</v>
      </c>
      <c r="AO439" s="13" t="s">
        <v>33</v>
      </c>
      <c r="AP439" s="13" t="s">
        <v>78</v>
      </c>
      <c r="AQ439" s="148" t="s">
        <v>178</v>
      </c>
    </row>
    <row r="440" spans="1:57" s="13" customFormat="1">
      <c r="B440" s="147"/>
      <c r="D440" s="143" t="s">
        <v>191</v>
      </c>
      <c r="E440" s="148" t="s">
        <v>1</v>
      </c>
      <c r="F440" s="149" t="s">
        <v>704</v>
      </c>
      <c r="H440" s="150">
        <v>2690.712</v>
      </c>
      <c r="L440" s="147"/>
      <c r="AL440" s="148" t="s">
        <v>191</v>
      </c>
      <c r="AM440" s="148" t="s">
        <v>88</v>
      </c>
      <c r="AN440" s="13" t="s">
        <v>88</v>
      </c>
      <c r="AO440" s="13" t="s">
        <v>33</v>
      </c>
      <c r="AP440" s="13" t="s">
        <v>78</v>
      </c>
      <c r="AQ440" s="148" t="s">
        <v>178</v>
      </c>
    </row>
    <row r="441" spans="1:57" s="14" customFormat="1">
      <c r="B441" s="151"/>
      <c r="D441" s="143" t="s">
        <v>191</v>
      </c>
      <c r="E441" s="152" t="s">
        <v>1</v>
      </c>
      <c r="F441" s="153" t="s">
        <v>305</v>
      </c>
      <c r="H441" s="154">
        <v>3784.4520000000002</v>
      </c>
      <c r="L441" s="151"/>
      <c r="N441" s="154"/>
      <c r="AL441" s="152" t="s">
        <v>191</v>
      </c>
      <c r="AM441" s="152" t="s">
        <v>88</v>
      </c>
      <c r="AN441" s="14" t="s">
        <v>185</v>
      </c>
      <c r="AO441" s="14" t="s">
        <v>33</v>
      </c>
      <c r="AP441" s="14" t="s">
        <v>86</v>
      </c>
      <c r="AQ441" s="152" t="s">
        <v>178</v>
      </c>
    </row>
    <row r="442" spans="1:57" s="2" customFormat="1" ht="16.5" customHeight="1">
      <c r="A442" s="28"/>
      <c r="B442" s="134"/>
      <c r="C442" s="135" t="s">
        <v>705</v>
      </c>
      <c r="D442" s="135" t="s">
        <v>180</v>
      </c>
      <c r="E442" s="136" t="s">
        <v>706</v>
      </c>
      <c r="F442" s="137" t="s">
        <v>707</v>
      </c>
      <c r="G442" s="138" t="s">
        <v>337</v>
      </c>
      <c r="H442" s="139">
        <v>2.2480000000000002</v>
      </c>
      <c r="I442" s="140"/>
      <c r="J442" s="140">
        <f>ROUND(I442*H442,2)</f>
        <v>0</v>
      </c>
      <c r="K442" s="137" t="s">
        <v>184</v>
      </c>
      <c r="L442" s="29"/>
      <c r="M442" s="28"/>
      <c r="N442" s="28"/>
      <c r="O442" s="28"/>
      <c r="P442" s="28"/>
      <c r="Q442" s="28"/>
      <c r="R442" s="28"/>
      <c r="S442" s="28"/>
      <c r="T442" s="28"/>
      <c r="U442" s="28"/>
      <c r="V442" s="28"/>
      <c r="W442" s="28"/>
      <c r="AJ442" s="141" t="s">
        <v>185</v>
      </c>
      <c r="AL442" s="141" t="s">
        <v>180</v>
      </c>
      <c r="AM442" s="141" t="s">
        <v>88</v>
      </c>
      <c r="AQ442" s="16" t="s">
        <v>178</v>
      </c>
      <c r="AW442" s="142" t="e">
        <f>IF(#REF!="základní",J442,0)</f>
        <v>#REF!</v>
      </c>
      <c r="AX442" s="142" t="e">
        <f>IF(#REF!="snížená",J442,0)</f>
        <v>#REF!</v>
      </c>
      <c r="AY442" s="142" t="e">
        <f>IF(#REF!="zákl. přenesená",J442,0)</f>
        <v>#REF!</v>
      </c>
      <c r="AZ442" s="142" t="e">
        <f>IF(#REF!="sníž. přenesená",J442,0)</f>
        <v>#REF!</v>
      </c>
      <c r="BA442" s="142" t="e">
        <f>IF(#REF!="nulová",J442,0)</f>
        <v>#REF!</v>
      </c>
      <c r="BB442" s="16" t="s">
        <v>86</v>
      </c>
      <c r="BC442" s="142">
        <f>ROUND(I442*H442,2)</f>
        <v>0</v>
      </c>
      <c r="BD442" s="16" t="s">
        <v>185</v>
      </c>
      <c r="BE442" s="141" t="s">
        <v>708</v>
      </c>
    </row>
    <row r="443" spans="1:57" s="2" customFormat="1" ht="19.5">
      <c r="A443" s="28"/>
      <c r="B443" s="29"/>
      <c r="C443" s="28"/>
      <c r="D443" s="143" t="s">
        <v>187</v>
      </c>
      <c r="E443" s="28"/>
      <c r="F443" s="144" t="s">
        <v>709</v>
      </c>
      <c r="G443" s="28"/>
      <c r="H443" s="28"/>
      <c r="I443" s="28"/>
      <c r="J443" s="28"/>
      <c r="K443" s="28"/>
      <c r="L443" s="29"/>
      <c r="M443" s="28"/>
      <c r="N443" s="28"/>
      <c r="O443" s="163"/>
      <c r="P443" s="28"/>
      <c r="Q443" s="28"/>
      <c r="R443" s="28"/>
      <c r="S443" s="28"/>
      <c r="T443" s="28"/>
      <c r="U443" s="28"/>
      <c r="V443" s="28"/>
      <c r="W443" s="28"/>
      <c r="AL443" s="16" t="s">
        <v>187</v>
      </c>
      <c r="AM443" s="16" t="s">
        <v>88</v>
      </c>
    </row>
    <row r="444" spans="1:57" s="2" customFormat="1">
      <c r="A444" s="28"/>
      <c r="B444" s="29"/>
      <c r="C444" s="28"/>
      <c r="D444" s="145" t="s">
        <v>189</v>
      </c>
      <c r="E444" s="28"/>
      <c r="F444" s="146" t="s">
        <v>710</v>
      </c>
      <c r="G444" s="28"/>
      <c r="H444" s="28"/>
      <c r="I444" s="28"/>
      <c r="J444" s="28"/>
      <c r="K444" s="28"/>
      <c r="L444" s="29"/>
      <c r="M444" s="28"/>
      <c r="N444" s="28"/>
      <c r="O444" s="28"/>
      <c r="P444" s="28"/>
      <c r="Q444" s="28"/>
      <c r="R444" s="28"/>
      <c r="S444" s="28"/>
      <c r="T444" s="28"/>
      <c r="U444" s="28"/>
      <c r="V444" s="28"/>
      <c r="W444" s="28"/>
      <c r="AL444" s="16" t="s">
        <v>189</v>
      </c>
      <c r="AM444" s="16" t="s">
        <v>88</v>
      </c>
    </row>
    <row r="445" spans="1:57" s="13" customFormat="1">
      <c r="B445" s="147"/>
      <c r="D445" s="143" t="s">
        <v>191</v>
      </c>
      <c r="E445" s="148" t="s">
        <v>145</v>
      </c>
      <c r="F445" s="149" t="s">
        <v>146</v>
      </c>
      <c r="H445" s="150">
        <v>2.2480000000000002</v>
      </c>
      <c r="L445" s="147"/>
      <c r="AL445" s="148" t="s">
        <v>191</v>
      </c>
      <c r="AM445" s="148" t="s">
        <v>88</v>
      </c>
      <c r="AN445" s="13" t="s">
        <v>88</v>
      </c>
      <c r="AO445" s="13" t="s">
        <v>33</v>
      </c>
      <c r="AP445" s="13" t="s">
        <v>86</v>
      </c>
      <c r="AQ445" s="148" t="s">
        <v>178</v>
      </c>
    </row>
    <row r="446" spans="1:57" s="178" customFormat="1" ht="24.2" customHeight="1">
      <c r="A446" s="175"/>
      <c r="B446" s="176"/>
      <c r="C446" s="170" t="s">
        <v>711</v>
      </c>
      <c r="D446" s="170" t="s">
        <v>180</v>
      </c>
      <c r="E446" s="171" t="s">
        <v>712</v>
      </c>
      <c r="F446" s="165" t="s">
        <v>713</v>
      </c>
      <c r="G446" s="172" t="s">
        <v>337</v>
      </c>
      <c r="H446" s="173">
        <v>8.9920000000000009</v>
      </c>
      <c r="I446" s="174"/>
      <c r="J446" s="174">
        <f>ROUND(I446*H446,2)</f>
        <v>0</v>
      </c>
      <c r="K446" s="165" t="s">
        <v>184</v>
      </c>
      <c r="L446" s="177"/>
      <c r="M446" s="175"/>
      <c r="N446" s="175"/>
      <c r="O446" s="175"/>
      <c r="P446" s="175"/>
      <c r="Q446" s="175"/>
      <c r="R446" s="175"/>
      <c r="S446" s="175"/>
      <c r="T446" s="175"/>
      <c r="U446" s="175"/>
      <c r="V446" s="175"/>
      <c r="W446" s="175"/>
      <c r="AJ446" s="179" t="s">
        <v>185</v>
      </c>
      <c r="AL446" s="179" t="s">
        <v>180</v>
      </c>
      <c r="AM446" s="179" t="s">
        <v>88</v>
      </c>
      <c r="AQ446" s="180" t="s">
        <v>178</v>
      </c>
      <c r="AW446" s="181" t="e">
        <f>IF(#REF!="základní",J446,0)</f>
        <v>#REF!</v>
      </c>
      <c r="AX446" s="181" t="e">
        <f>IF(#REF!="snížená",J446,0)</f>
        <v>#REF!</v>
      </c>
      <c r="AY446" s="181" t="e">
        <f>IF(#REF!="zákl. přenesená",J446,0)</f>
        <v>#REF!</v>
      </c>
      <c r="AZ446" s="181" t="e">
        <f>IF(#REF!="sníž. přenesená",J446,0)</f>
        <v>#REF!</v>
      </c>
      <c r="BA446" s="181" t="e">
        <f>IF(#REF!="nulová",J446,0)</f>
        <v>#REF!</v>
      </c>
      <c r="BB446" s="180" t="s">
        <v>86</v>
      </c>
      <c r="BC446" s="181">
        <f>ROUND(I446*H446,2)</f>
        <v>0</v>
      </c>
      <c r="BD446" s="180" t="s">
        <v>185</v>
      </c>
      <c r="BE446" s="179" t="s">
        <v>714</v>
      </c>
    </row>
    <row r="447" spans="1:57" s="2" customFormat="1" ht="29.25">
      <c r="A447" s="28"/>
      <c r="B447" s="29"/>
      <c r="C447" s="28"/>
      <c r="D447" s="143" t="s">
        <v>187</v>
      </c>
      <c r="E447" s="28"/>
      <c r="F447" s="144" t="s">
        <v>715</v>
      </c>
      <c r="G447" s="28"/>
      <c r="H447" s="28"/>
      <c r="I447" s="28"/>
      <c r="J447" s="28"/>
      <c r="K447" s="28"/>
      <c r="L447" s="29"/>
      <c r="M447" s="28"/>
      <c r="N447" s="28"/>
      <c r="O447" s="28"/>
      <c r="P447" s="28"/>
      <c r="Q447" s="28"/>
      <c r="R447" s="28"/>
      <c r="S447" s="28"/>
      <c r="T447" s="28"/>
      <c r="U447" s="28"/>
      <c r="V447" s="28"/>
      <c r="W447" s="28"/>
      <c r="AL447" s="16" t="s">
        <v>187</v>
      </c>
      <c r="AM447" s="16" t="s">
        <v>88</v>
      </c>
    </row>
    <row r="448" spans="1:57" s="2" customFormat="1">
      <c r="A448" s="28"/>
      <c r="B448" s="29"/>
      <c r="C448" s="28"/>
      <c r="D448" s="145" t="s">
        <v>189</v>
      </c>
      <c r="E448" s="28"/>
      <c r="F448" s="146" t="s">
        <v>716</v>
      </c>
      <c r="G448" s="28"/>
      <c r="H448" s="28"/>
      <c r="I448" s="28"/>
      <c r="J448" s="28"/>
      <c r="K448" s="28"/>
      <c r="L448" s="29"/>
      <c r="M448" s="28"/>
      <c r="N448" s="28"/>
      <c r="O448" s="28"/>
      <c r="P448" s="28"/>
      <c r="Q448" s="28"/>
      <c r="R448" s="28"/>
      <c r="S448" s="28"/>
      <c r="T448" s="28"/>
      <c r="U448" s="28"/>
      <c r="V448" s="28"/>
      <c r="W448" s="28"/>
      <c r="AL448" s="16" t="s">
        <v>189</v>
      </c>
      <c r="AM448" s="16" t="s">
        <v>88</v>
      </c>
    </row>
    <row r="449" spans="1:57" s="13" customFormat="1">
      <c r="B449" s="147"/>
      <c r="D449" s="143" t="s">
        <v>191</v>
      </c>
      <c r="E449" s="148" t="s">
        <v>1</v>
      </c>
      <c r="F449" s="149" t="s">
        <v>872</v>
      </c>
      <c r="H449" s="150">
        <v>110.152</v>
      </c>
      <c r="L449" s="147"/>
      <c r="AL449" s="148" t="s">
        <v>191</v>
      </c>
      <c r="AM449" s="148" t="s">
        <v>88</v>
      </c>
      <c r="AN449" s="13" t="s">
        <v>88</v>
      </c>
      <c r="AO449" s="13" t="s">
        <v>33</v>
      </c>
      <c r="AP449" s="13" t="s">
        <v>86</v>
      </c>
      <c r="AQ449" s="148" t="s">
        <v>178</v>
      </c>
    </row>
    <row r="450" spans="1:57" s="2" customFormat="1" ht="24.2" customHeight="1">
      <c r="A450" s="28"/>
      <c r="B450" s="134"/>
      <c r="C450" s="135" t="s">
        <v>717</v>
      </c>
      <c r="D450" s="135" t="s">
        <v>180</v>
      </c>
      <c r="E450" s="136" t="s">
        <v>718</v>
      </c>
      <c r="F450" s="137" t="s">
        <v>719</v>
      </c>
      <c r="G450" s="138" t="s">
        <v>337</v>
      </c>
      <c r="H450" s="139">
        <v>2.2480000000000002</v>
      </c>
      <c r="I450" s="140"/>
      <c r="J450" s="140">
        <f>ROUND(I450*H450,2)</f>
        <v>0</v>
      </c>
      <c r="K450" s="137" t="s">
        <v>184</v>
      </c>
      <c r="L450" s="29"/>
      <c r="M450" s="28"/>
      <c r="N450" s="28"/>
      <c r="O450" s="28"/>
      <c r="P450" s="28"/>
      <c r="Q450" s="28"/>
      <c r="R450" s="28"/>
      <c r="S450" s="28"/>
      <c r="T450" s="28"/>
      <c r="U450" s="28"/>
      <c r="V450" s="28"/>
      <c r="W450" s="28"/>
      <c r="AJ450" s="141" t="s">
        <v>185</v>
      </c>
      <c r="AL450" s="141" t="s">
        <v>180</v>
      </c>
      <c r="AM450" s="141" t="s">
        <v>88</v>
      </c>
      <c r="AQ450" s="16" t="s">
        <v>178</v>
      </c>
      <c r="AW450" s="142" t="e">
        <f>IF(#REF!="základní",J450,0)</f>
        <v>#REF!</v>
      </c>
      <c r="AX450" s="142" t="e">
        <f>IF(#REF!="snížená",J450,0)</f>
        <v>#REF!</v>
      </c>
      <c r="AY450" s="142" t="e">
        <f>IF(#REF!="zákl. přenesená",J450,0)</f>
        <v>#REF!</v>
      </c>
      <c r="AZ450" s="142" t="e">
        <f>IF(#REF!="sníž. přenesená",J450,0)</f>
        <v>#REF!</v>
      </c>
      <c r="BA450" s="142" t="e">
        <f>IF(#REF!="nulová",J450,0)</f>
        <v>#REF!</v>
      </c>
      <c r="BB450" s="16" t="s">
        <v>86</v>
      </c>
      <c r="BC450" s="142">
        <f>ROUND(I450*H450,2)</f>
        <v>0</v>
      </c>
      <c r="BD450" s="16" t="s">
        <v>185</v>
      </c>
      <c r="BE450" s="141" t="s">
        <v>720</v>
      </c>
    </row>
    <row r="451" spans="1:57" s="2" customFormat="1" ht="19.5">
      <c r="A451" s="28"/>
      <c r="B451" s="29"/>
      <c r="C451" s="28"/>
      <c r="D451" s="143" t="s">
        <v>187</v>
      </c>
      <c r="E451" s="28"/>
      <c r="F451" s="144" t="s">
        <v>721</v>
      </c>
      <c r="G451" s="28"/>
      <c r="H451" s="28"/>
      <c r="I451" s="28"/>
      <c r="J451" s="28"/>
      <c r="K451" s="28"/>
      <c r="L451" s="29"/>
      <c r="M451" s="28"/>
      <c r="N451" s="28"/>
      <c r="O451" s="28"/>
      <c r="P451" s="28"/>
      <c r="Q451" s="28"/>
      <c r="R451" s="28"/>
      <c r="S451" s="28"/>
      <c r="T451" s="28"/>
      <c r="U451" s="28"/>
      <c r="V451" s="28"/>
      <c r="W451" s="28"/>
      <c r="AL451" s="16" t="s">
        <v>187</v>
      </c>
      <c r="AM451" s="16" t="s">
        <v>88</v>
      </c>
    </row>
    <row r="452" spans="1:57" s="2" customFormat="1">
      <c r="A452" s="28"/>
      <c r="B452" s="29"/>
      <c r="C452" s="28"/>
      <c r="D452" s="145" t="s">
        <v>189</v>
      </c>
      <c r="E452" s="28"/>
      <c r="F452" s="146" t="s">
        <v>722</v>
      </c>
      <c r="G452" s="28"/>
      <c r="H452" s="28"/>
      <c r="I452" s="28"/>
      <c r="J452" s="28"/>
      <c r="K452" s="28"/>
      <c r="L452" s="29"/>
      <c r="M452" s="28"/>
      <c r="N452" s="28"/>
      <c r="O452" s="28"/>
      <c r="P452" s="28"/>
      <c r="Q452" s="28"/>
      <c r="R452" s="28"/>
      <c r="S452" s="28"/>
      <c r="T452" s="28"/>
      <c r="U452" s="28"/>
      <c r="V452" s="28"/>
      <c r="W452" s="28"/>
      <c r="AL452" s="16" t="s">
        <v>189</v>
      </c>
      <c r="AM452" s="16" t="s">
        <v>88</v>
      </c>
    </row>
    <row r="453" spans="1:57" s="13" customFormat="1">
      <c r="B453" s="147"/>
      <c r="D453" s="143" t="s">
        <v>191</v>
      </c>
      <c r="E453" s="148" t="s">
        <v>1</v>
      </c>
      <c r="F453" s="149" t="s">
        <v>145</v>
      </c>
      <c r="H453" s="150">
        <v>2.2480000000000002</v>
      </c>
      <c r="L453" s="147"/>
      <c r="AL453" s="148" t="s">
        <v>191</v>
      </c>
      <c r="AM453" s="148" t="s">
        <v>88</v>
      </c>
      <c r="AN453" s="13" t="s">
        <v>88</v>
      </c>
      <c r="AO453" s="13" t="s">
        <v>33</v>
      </c>
      <c r="AP453" s="13" t="s">
        <v>86</v>
      </c>
      <c r="AQ453" s="148" t="s">
        <v>178</v>
      </c>
    </row>
    <row r="454" spans="1:57" s="2" customFormat="1" ht="33" customHeight="1">
      <c r="A454" s="28"/>
      <c r="B454" s="134"/>
      <c r="C454" s="135" t="s">
        <v>723</v>
      </c>
      <c r="D454" s="135" t="s">
        <v>180</v>
      </c>
      <c r="E454" s="136" t="s">
        <v>724</v>
      </c>
      <c r="F454" s="137" t="s">
        <v>725</v>
      </c>
      <c r="G454" s="138" t="s">
        <v>337</v>
      </c>
      <c r="H454" s="139">
        <v>1.5620000000000001</v>
      </c>
      <c r="I454" s="140"/>
      <c r="J454" s="140">
        <f>ROUND(I454*H454,2)</f>
        <v>0</v>
      </c>
      <c r="K454" s="137" t="s">
        <v>184</v>
      </c>
      <c r="L454" s="29"/>
      <c r="M454" s="28"/>
      <c r="N454" s="28"/>
      <c r="O454" s="163"/>
      <c r="P454" s="28"/>
      <c r="Q454" s="28"/>
      <c r="R454" s="28"/>
      <c r="S454" s="28"/>
      <c r="T454" s="28"/>
      <c r="U454" s="28"/>
      <c r="V454" s="28"/>
      <c r="W454" s="28"/>
      <c r="AJ454" s="141" t="s">
        <v>185</v>
      </c>
      <c r="AL454" s="141" t="s">
        <v>180</v>
      </c>
      <c r="AM454" s="141" t="s">
        <v>88</v>
      </c>
      <c r="AQ454" s="16" t="s">
        <v>178</v>
      </c>
      <c r="AW454" s="142" t="e">
        <f>IF(#REF!="základní",J454,0)</f>
        <v>#REF!</v>
      </c>
      <c r="AX454" s="142" t="e">
        <f>IF(#REF!="snížená",J454,0)</f>
        <v>#REF!</v>
      </c>
      <c r="AY454" s="142" t="e">
        <f>IF(#REF!="zákl. přenesená",J454,0)</f>
        <v>#REF!</v>
      </c>
      <c r="AZ454" s="142" t="e">
        <f>IF(#REF!="sníž. přenesená",J454,0)</f>
        <v>#REF!</v>
      </c>
      <c r="BA454" s="142" t="e">
        <f>IF(#REF!="nulová",J454,0)</f>
        <v>#REF!</v>
      </c>
      <c r="BB454" s="16" t="s">
        <v>86</v>
      </c>
      <c r="BC454" s="142">
        <f>ROUND(I454*H454,2)</f>
        <v>0</v>
      </c>
      <c r="BD454" s="16" t="s">
        <v>185</v>
      </c>
      <c r="BE454" s="141" t="s">
        <v>726</v>
      </c>
    </row>
    <row r="455" spans="1:57" s="2" customFormat="1" ht="29.25">
      <c r="A455" s="28"/>
      <c r="B455" s="29"/>
      <c r="C455" s="28"/>
      <c r="D455" s="143" t="s">
        <v>187</v>
      </c>
      <c r="E455" s="28"/>
      <c r="F455" s="144" t="s">
        <v>727</v>
      </c>
      <c r="G455" s="28"/>
      <c r="H455" s="28"/>
      <c r="I455" s="28"/>
      <c r="J455" s="28"/>
      <c r="K455" s="28"/>
      <c r="L455" s="29"/>
      <c r="M455" s="28"/>
      <c r="N455" s="28"/>
      <c r="O455" s="28"/>
      <c r="P455" s="28"/>
      <c r="Q455" s="28"/>
      <c r="R455" s="28"/>
      <c r="S455" s="28"/>
      <c r="T455" s="28"/>
      <c r="U455" s="28"/>
      <c r="V455" s="28"/>
      <c r="W455" s="28"/>
      <c r="AL455" s="16" t="s">
        <v>187</v>
      </c>
      <c r="AM455" s="16" t="s">
        <v>88</v>
      </c>
    </row>
    <row r="456" spans="1:57" s="2" customFormat="1">
      <c r="A456" s="28"/>
      <c r="B456" s="29"/>
      <c r="C456" s="28"/>
      <c r="D456" s="145" t="s">
        <v>189</v>
      </c>
      <c r="E456" s="28"/>
      <c r="F456" s="146" t="s">
        <v>728</v>
      </c>
      <c r="G456" s="28"/>
      <c r="H456" s="28"/>
      <c r="I456" s="28"/>
      <c r="J456" s="28"/>
      <c r="K456" s="28"/>
      <c r="L456" s="29"/>
      <c r="M456" s="28"/>
      <c r="N456" s="28"/>
      <c r="O456" s="28"/>
      <c r="P456" s="28"/>
      <c r="Q456" s="28"/>
      <c r="R456" s="28"/>
      <c r="S456" s="28"/>
      <c r="T456" s="28"/>
      <c r="U456" s="28"/>
      <c r="V456" s="28"/>
      <c r="W456" s="28"/>
      <c r="AL456" s="16" t="s">
        <v>189</v>
      </c>
      <c r="AM456" s="16" t="s">
        <v>88</v>
      </c>
    </row>
    <row r="457" spans="1:57" s="2" customFormat="1" ht="24.2" customHeight="1">
      <c r="A457" s="28"/>
      <c r="B457" s="134"/>
      <c r="C457" s="135" t="s">
        <v>150</v>
      </c>
      <c r="D457" s="135" t="s">
        <v>180</v>
      </c>
      <c r="E457" s="136" t="s">
        <v>729</v>
      </c>
      <c r="F457" s="137" t="s">
        <v>730</v>
      </c>
      <c r="G457" s="138" t="s">
        <v>337</v>
      </c>
      <c r="H457" s="139">
        <v>147.922</v>
      </c>
      <c r="I457" s="140"/>
      <c r="J457" s="140">
        <f>ROUND(I457*H457,2)</f>
        <v>0</v>
      </c>
      <c r="K457" s="137" t="s">
        <v>184</v>
      </c>
      <c r="L457" s="29"/>
      <c r="M457" s="28"/>
      <c r="N457" s="28"/>
      <c r="O457" s="163"/>
      <c r="P457" s="28"/>
      <c r="Q457" s="28"/>
      <c r="R457" s="28"/>
      <c r="S457" s="28"/>
      <c r="T457" s="28"/>
      <c r="U457" s="28"/>
      <c r="V457" s="28"/>
      <c r="W457" s="28"/>
      <c r="AJ457" s="141" t="s">
        <v>185</v>
      </c>
      <c r="AL457" s="141" t="s">
        <v>180</v>
      </c>
      <c r="AM457" s="141" t="s">
        <v>88</v>
      </c>
      <c r="AQ457" s="16" t="s">
        <v>178</v>
      </c>
      <c r="AW457" s="142" t="e">
        <f>IF(#REF!="základní",J457,0)</f>
        <v>#REF!</v>
      </c>
      <c r="AX457" s="142" t="e">
        <f>IF(#REF!="snížená",J457,0)</f>
        <v>#REF!</v>
      </c>
      <c r="AY457" s="142" t="e">
        <f>IF(#REF!="zákl. přenesená",J457,0)</f>
        <v>#REF!</v>
      </c>
      <c r="AZ457" s="142" t="e">
        <f>IF(#REF!="sníž. přenesená",J457,0)</f>
        <v>#REF!</v>
      </c>
      <c r="BA457" s="142" t="e">
        <f>IF(#REF!="nulová",J457,0)</f>
        <v>#REF!</v>
      </c>
      <c r="BB457" s="16" t="s">
        <v>86</v>
      </c>
      <c r="BC457" s="142">
        <f>ROUND(I457*H457,2)</f>
        <v>0</v>
      </c>
      <c r="BD457" s="16" t="s">
        <v>185</v>
      </c>
      <c r="BE457" s="141" t="s">
        <v>731</v>
      </c>
    </row>
    <row r="458" spans="1:57" s="2" customFormat="1" ht="29.25">
      <c r="A458" s="28"/>
      <c r="B458" s="29"/>
      <c r="C458" s="28"/>
      <c r="D458" s="143" t="s">
        <v>187</v>
      </c>
      <c r="E458" s="28"/>
      <c r="F458" s="144" t="s">
        <v>344</v>
      </c>
      <c r="G458" s="28"/>
      <c r="H458" s="28"/>
      <c r="I458" s="28"/>
      <c r="J458" s="28"/>
      <c r="K458" s="28"/>
      <c r="L458" s="29"/>
      <c r="M458" s="28"/>
      <c r="N458" s="28"/>
      <c r="O458" s="28"/>
      <c r="P458" s="28"/>
      <c r="Q458" s="28"/>
      <c r="R458" s="28"/>
      <c r="S458" s="28"/>
      <c r="T458" s="28"/>
      <c r="U458" s="28"/>
      <c r="V458" s="28"/>
      <c r="W458" s="28"/>
      <c r="AL458" s="16" t="s">
        <v>187</v>
      </c>
      <c r="AM458" s="16" t="s">
        <v>88</v>
      </c>
    </row>
    <row r="459" spans="1:57" s="2" customFormat="1">
      <c r="A459" s="28"/>
      <c r="B459" s="29"/>
      <c r="C459" s="28"/>
      <c r="D459" s="145" t="s">
        <v>189</v>
      </c>
      <c r="E459" s="28"/>
      <c r="F459" s="146" t="s">
        <v>732</v>
      </c>
      <c r="G459" s="28"/>
      <c r="H459" s="28"/>
      <c r="I459" s="28"/>
      <c r="J459" s="28"/>
      <c r="K459" s="28"/>
      <c r="L459" s="29"/>
      <c r="M459" s="28"/>
      <c r="N459" s="28"/>
      <c r="O459" s="28"/>
      <c r="P459" s="28"/>
      <c r="Q459" s="28"/>
      <c r="R459" s="28"/>
      <c r="S459" s="28"/>
      <c r="T459" s="28"/>
      <c r="U459" s="28"/>
      <c r="V459" s="28"/>
      <c r="W459" s="28"/>
      <c r="AL459" s="16" t="s">
        <v>189</v>
      </c>
      <c r="AM459" s="16" t="s">
        <v>88</v>
      </c>
    </row>
    <row r="460" spans="1:57" s="13" customFormat="1">
      <c r="B460" s="147"/>
      <c r="D460" s="143" t="s">
        <v>191</v>
      </c>
      <c r="E460" s="148" t="s">
        <v>733</v>
      </c>
      <c r="F460" s="149" t="s">
        <v>734</v>
      </c>
      <c r="H460" s="150">
        <v>147.922</v>
      </c>
      <c r="L460" s="147"/>
      <c r="AL460" s="148" t="s">
        <v>191</v>
      </c>
      <c r="AM460" s="148" t="s">
        <v>88</v>
      </c>
      <c r="AN460" s="13" t="s">
        <v>88</v>
      </c>
      <c r="AO460" s="13" t="s">
        <v>33</v>
      </c>
      <c r="AP460" s="13" t="s">
        <v>86</v>
      </c>
      <c r="AQ460" s="148" t="s">
        <v>178</v>
      </c>
    </row>
    <row r="461" spans="1:57" s="178" customFormat="1" ht="37.9" customHeight="1">
      <c r="A461" s="175"/>
      <c r="B461" s="176"/>
      <c r="C461" s="170" t="s">
        <v>735</v>
      </c>
      <c r="D461" s="170" t="s">
        <v>180</v>
      </c>
      <c r="E461" s="171" t="s">
        <v>736</v>
      </c>
      <c r="F461" s="165" t="s">
        <v>737</v>
      </c>
      <c r="G461" s="172" t="s">
        <v>337</v>
      </c>
      <c r="H461" s="173">
        <v>196.77600000000001</v>
      </c>
      <c r="I461" s="174"/>
      <c r="J461" s="174">
        <f>ROUND(I461*H461,2)</f>
        <v>0</v>
      </c>
      <c r="K461" s="165" t="s">
        <v>184</v>
      </c>
      <c r="L461" s="177"/>
      <c r="M461" s="175"/>
      <c r="N461" s="175"/>
      <c r="O461" s="175"/>
      <c r="P461" s="175"/>
      <c r="Q461" s="175"/>
      <c r="R461" s="175"/>
      <c r="S461" s="175"/>
      <c r="T461" s="175"/>
      <c r="U461" s="175"/>
      <c r="V461" s="175"/>
      <c r="W461" s="175"/>
      <c r="AJ461" s="179" t="s">
        <v>185</v>
      </c>
      <c r="AL461" s="179" t="s">
        <v>180</v>
      </c>
      <c r="AM461" s="179" t="s">
        <v>88</v>
      </c>
      <c r="AQ461" s="180" t="s">
        <v>178</v>
      </c>
      <c r="AW461" s="181" t="e">
        <f>IF(#REF!="základní",J461,0)</f>
        <v>#REF!</v>
      </c>
      <c r="AX461" s="181" t="e">
        <f>IF(#REF!="snížená",J461,0)</f>
        <v>#REF!</v>
      </c>
      <c r="AY461" s="181" t="e">
        <f>IF(#REF!="zákl. přenesená",J461,0)</f>
        <v>#REF!</v>
      </c>
      <c r="AZ461" s="181" t="e">
        <f>IF(#REF!="sníž. přenesená",J461,0)</f>
        <v>#REF!</v>
      </c>
      <c r="BA461" s="181" t="e">
        <f>IF(#REF!="nulová",J461,0)</f>
        <v>#REF!</v>
      </c>
      <c r="BB461" s="180" t="s">
        <v>86</v>
      </c>
      <c r="BC461" s="181">
        <f>ROUND(I461*H461,2)</f>
        <v>0</v>
      </c>
      <c r="BD461" s="180" t="s">
        <v>185</v>
      </c>
      <c r="BE461" s="179" t="s">
        <v>738</v>
      </c>
    </row>
    <row r="462" spans="1:57" s="2" customFormat="1" ht="29.25">
      <c r="A462" s="28"/>
      <c r="B462" s="29"/>
      <c r="C462" s="28"/>
      <c r="D462" s="143" t="s">
        <v>187</v>
      </c>
      <c r="E462" s="28"/>
      <c r="F462" s="144" t="s">
        <v>739</v>
      </c>
      <c r="G462" s="28"/>
      <c r="H462" s="28"/>
      <c r="I462" s="28"/>
      <c r="J462" s="28"/>
      <c r="K462" s="28"/>
      <c r="L462" s="29"/>
      <c r="M462" s="28"/>
      <c r="N462" s="28"/>
      <c r="O462" s="28"/>
      <c r="P462" s="28"/>
      <c r="Q462" s="28"/>
      <c r="R462" s="28"/>
      <c r="S462" s="28"/>
      <c r="T462" s="28"/>
      <c r="U462" s="28"/>
      <c r="V462" s="28"/>
      <c r="W462" s="28"/>
      <c r="AL462" s="16" t="s">
        <v>187</v>
      </c>
      <c r="AM462" s="16" t="s">
        <v>88</v>
      </c>
    </row>
    <row r="463" spans="1:57" s="2" customFormat="1">
      <c r="A463" s="28"/>
      <c r="B463" s="29"/>
      <c r="C463" s="28"/>
      <c r="D463" s="145" t="s">
        <v>189</v>
      </c>
      <c r="E463" s="28"/>
      <c r="F463" s="146" t="s">
        <v>740</v>
      </c>
      <c r="G463" s="28"/>
      <c r="H463" s="28"/>
      <c r="I463" s="28"/>
      <c r="J463" s="28"/>
      <c r="K463" s="28"/>
      <c r="L463" s="29"/>
      <c r="M463" s="28"/>
      <c r="N463" s="28"/>
      <c r="O463" s="28"/>
      <c r="P463" s="28"/>
      <c r="Q463" s="28"/>
      <c r="R463" s="28"/>
      <c r="S463" s="28"/>
      <c r="T463" s="28"/>
      <c r="U463" s="28"/>
      <c r="V463" s="28"/>
      <c r="W463" s="28"/>
      <c r="AL463" s="16" t="s">
        <v>189</v>
      </c>
      <c r="AM463" s="16" t="s">
        <v>88</v>
      </c>
    </row>
    <row r="464" spans="1:57" s="13" customFormat="1">
      <c r="B464" s="147"/>
      <c r="D464" s="143" t="s">
        <v>191</v>
      </c>
      <c r="E464" s="148" t="s">
        <v>741</v>
      </c>
      <c r="F464" s="149" t="s">
        <v>874</v>
      </c>
      <c r="H464" s="150">
        <v>196.77600000000001</v>
      </c>
      <c r="L464" s="147"/>
      <c r="AL464" s="148" t="s">
        <v>191</v>
      </c>
      <c r="AM464" s="148" t="s">
        <v>88</v>
      </c>
      <c r="AN464" s="13" t="s">
        <v>88</v>
      </c>
      <c r="AO464" s="13" t="s">
        <v>33</v>
      </c>
      <c r="AP464" s="13" t="s">
        <v>86</v>
      </c>
      <c r="AQ464" s="148" t="s">
        <v>178</v>
      </c>
    </row>
    <row r="465" spans="1:57" s="2" customFormat="1" ht="44.25" customHeight="1">
      <c r="A465" s="28"/>
      <c r="B465" s="134"/>
      <c r="C465" s="135" t="s">
        <v>742</v>
      </c>
      <c r="D465" s="135" t="s">
        <v>180</v>
      </c>
      <c r="E465" s="136" t="s">
        <v>743</v>
      </c>
      <c r="F465" s="137" t="s">
        <v>744</v>
      </c>
      <c r="G465" s="138" t="s">
        <v>337</v>
      </c>
      <c r="H465" s="139">
        <v>18.32</v>
      </c>
      <c r="I465" s="140"/>
      <c r="J465" s="140">
        <f>ROUND(I465*H465,2)</f>
        <v>0</v>
      </c>
      <c r="K465" s="137" t="s">
        <v>184</v>
      </c>
      <c r="L465" s="29"/>
      <c r="M465" s="28"/>
      <c r="N465" s="28"/>
      <c r="O465" s="163"/>
      <c r="P465" s="28"/>
      <c r="Q465" s="28"/>
      <c r="R465" s="28"/>
      <c r="S465" s="28"/>
      <c r="T465" s="28"/>
      <c r="U465" s="28"/>
      <c r="V465" s="28"/>
      <c r="W465" s="28"/>
      <c r="AJ465" s="141" t="s">
        <v>185</v>
      </c>
      <c r="AL465" s="141" t="s">
        <v>180</v>
      </c>
      <c r="AM465" s="141" t="s">
        <v>88</v>
      </c>
      <c r="AQ465" s="16" t="s">
        <v>178</v>
      </c>
      <c r="AW465" s="142" t="e">
        <f>IF(#REF!="základní",J465,0)</f>
        <v>#REF!</v>
      </c>
      <c r="AX465" s="142" t="e">
        <f>IF(#REF!="snížená",J465,0)</f>
        <v>#REF!</v>
      </c>
      <c r="AY465" s="142" t="e">
        <f>IF(#REF!="zákl. přenesená",J465,0)</f>
        <v>#REF!</v>
      </c>
      <c r="AZ465" s="142" t="e">
        <f>IF(#REF!="sníž. přenesená",J465,0)</f>
        <v>#REF!</v>
      </c>
      <c r="BA465" s="142" t="e">
        <f>IF(#REF!="nulová",J465,0)</f>
        <v>#REF!</v>
      </c>
      <c r="BB465" s="16" t="s">
        <v>86</v>
      </c>
      <c r="BC465" s="142">
        <f>ROUND(I465*H465,2)</f>
        <v>0</v>
      </c>
      <c r="BD465" s="16" t="s">
        <v>185</v>
      </c>
      <c r="BE465" s="141" t="s">
        <v>745</v>
      </c>
    </row>
    <row r="466" spans="1:57" s="2" customFormat="1" ht="29.25">
      <c r="A466" s="28"/>
      <c r="B466" s="29"/>
      <c r="C466" s="28"/>
      <c r="D466" s="143" t="s">
        <v>187</v>
      </c>
      <c r="E466" s="28"/>
      <c r="F466" s="144" t="s">
        <v>744</v>
      </c>
      <c r="G466" s="28"/>
      <c r="H466" s="28"/>
      <c r="I466" s="28"/>
      <c r="J466" s="28"/>
      <c r="K466" s="28"/>
      <c r="L466" s="29"/>
      <c r="M466" s="28"/>
      <c r="N466" s="28"/>
      <c r="O466" s="28"/>
      <c r="P466" s="28"/>
      <c r="Q466" s="28"/>
      <c r="R466" s="28"/>
      <c r="S466" s="28"/>
      <c r="T466" s="28"/>
      <c r="U466" s="28"/>
      <c r="V466" s="28"/>
      <c r="W466" s="28"/>
      <c r="AL466" s="16" t="s">
        <v>187</v>
      </c>
      <c r="AM466" s="16" t="s">
        <v>88</v>
      </c>
    </row>
    <row r="467" spans="1:57" s="2" customFormat="1">
      <c r="A467" s="28"/>
      <c r="B467" s="29"/>
      <c r="C467" s="28"/>
      <c r="D467" s="145" t="s">
        <v>189</v>
      </c>
      <c r="E467" s="28"/>
      <c r="F467" s="146" t="s">
        <v>746</v>
      </c>
      <c r="G467" s="28"/>
      <c r="H467" s="28"/>
      <c r="I467" s="28"/>
      <c r="J467" s="28"/>
      <c r="K467" s="28"/>
      <c r="L467" s="29"/>
      <c r="M467" s="28"/>
      <c r="N467" s="28"/>
      <c r="O467" s="28"/>
      <c r="P467" s="28"/>
      <c r="Q467" s="28"/>
      <c r="R467" s="28"/>
      <c r="S467" s="28"/>
      <c r="T467" s="28"/>
      <c r="U467" s="28"/>
      <c r="V467" s="28"/>
      <c r="W467" s="28"/>
      <c r="AL467" s="16" t="s">
        <v>189</v>
      </c>
      <c r="AM467" s="16" t="s">
        <v>88</v>
      </c>
    </row>
    <row r="468" spans="1:57" s="13" customFormat="1">
      <c r="B468" s="147"/>
      <c r="D468" s="143" t="s">
        <v>191</v>
      </c>
      <c r="E468" s="148" t="s">
        <v>747</v>
      </c>
      <c r="F468" s="149" t="s">
        <v>748</v>
      </c>
      <c r="H468" s="150">
        <v>13.513</v>
      </c>
      <c r="L468" s="147"/>
      <c r="AL468" s="148" t="s">
        <v>191</v>
      </c>
      <c r="AM468" s="148" t="s">
        <v>88</v>
      </c>
      <c r="AN468" s="13" t="s">
        <v>88</v>
      </c>
      <c r="AO468" s="13" t="s">
        <v>33</v>
      </c>
      <c r="AP468" s="13" t="s">
        <v>78</v>
      </c>
      <c r="AQ468" s="148" t="s">
        <v>178</v>
      </c>
    </row>
    <row r="469" spans="1:57" s="13" customFormat="1">
      <c r="B469" s="147"/>
      <c r="D469" s="143" t="s">
        <v>191</v>
      </c>
      <c r="E469" s="148" t="s">
        <v>749</v>
      </c>
      <c r="F469" s="149" t="s">
        <v>750</v>
      </c>
      <c r="H469" s="150">
        <v>4.8070000000000004</v>
      </c>
      <c r="L469" s="147"/>
      <c r="AL469" s="148" t="s">
        <v>191</v>
      </c>
      <c r="AM469" s="148" t="s">
        <v>88</v>
      </c>
      <c r="AN469" s="13" t="s">
        <v>88</v>
      </c>
      <c r="AO469" s="13" t="s">
        <v>33</v>
      </c>
      <c r="AP469" s="13" t="s">
        <v>78</v>
      </c>
      <c r="AQ469" s="148" t="s">
        <v>178</v>
      </c>
    </row>
    <row r="470" spans="1:57" s="14" customFormat="1">
      <c r="B470" s="151"/>
      <c r="D470" s="143" t="s">
        <v>191</v>
      </c>
      <c r="E470" s="152" t="s">
        <v>1</v>
      </c>
      <c r="F470" s="153" t="s">
        <v>305</v>
      </c>
      <c r="H470" s="154">
        <v>18.32</v>
      </c>
      <c r="L470" s="151"/>
      <c r="AL470" s="152" t="s">
        <v>191</v>
      </c>
      <c r="AM470" s="152" t="s">
        <v>88</v>
      </c>
      <c r="AN470" s="14" t="s">
        <v>185</v>
      </c>
      <c r="AO470" s="14" t="s">
        <v>33</v>
      </c>
      <c r="AP470" s="14" t="s">
        <v>86</v>
      </c>
      <c r="AQ470" s="152" t="s">
        <v>178</v>
      </c>
    </row>
    <row r="471" spans="1:57" s="12" customFormat="1" ht="22.9" customHeight="1">
      <c r="B471" s="126"/>
      <c r="D471" s="127" t="s">
        <v>77</v>
      </c>
      <c r="E471" s="132" t="s">
        <v>751</v>
      </c>
      <c r="F471" s="132" t="s">
        <v>752</v>
      </c>
      <c r="J471" s="133">
        <f>BC471</f>
        <v>0</v>
      </c>
      <c r="L471" s="126"/>
      <c r="AJ471" s="127" t="s">
        <v>86</v>
      </c>
      <c r="AL471" s="130" t="s">
        <v>77</v>
      </c>
      <c r="AM471" s="130" t="s">
        <v>86</v>
      </c>
      <c r="AQ471" s="127" t="s">
        <v>178</v>
      </c>
      <c r="BC471" s="131">
        <f>SUM(BC472:BC474)</f>
        <v>0</v>
      </c>
    </row>
    <row r="472" spans="1:57" s="2" customFormat="1" ht="24.2" customHeight="1">
      <c r="A472" s="28"/>
      <c r="B472" s="134"/>
      <c r="C472" s="135" t="s">
        <v>753</v>
      </c>
      <c r="D472" s="135" t="s">
        <v>180</v>
      </c>
      <c r="E472" s="136" t="s">
        <v>754</v>
      </c>
      <c r="F472" s="137" t="s">
        <v>755</v>
      </c>
      <c r="G472" s="138" t="s">
        <v>337</v>
      </c>
      <c r="H472" s="139">
        <v>398.815</v>
      </c>
      <c r="I472" s="140"/>
      <c r="J472" s="140">
        <f>ROUND(I472*H472,2)</f>
        <v>0</v>
      </c>
      <c r="K472" s="137" t="s">
        <v>184</v>
      </c>
      <c r="L472" s="29"/>
      <c r="M472" s="28"/>
      <c r="N472" s="28"/>
      <c r="O472" s="28"/>
      <c r="P472" s="28"/>
      <c r="Q472" s="28"/>
      <c r="R472" s="28"/>
      <c r="S472" s="28"/>
      <c r="T472" s="28"/>
      <c r="U472" s="28"/>
      <c r="V472" s="28"/>
      <c r="W472" s="28"/>
      <c r="AJ472" s="141" t="s">
        <v>185</v>
      </c>
      <c r="AL472" s="141" t="s">
        <v>180</v>
      </c>
      <c r="AM472" s="141" t="s">
        <v>88</v>
      </c>
      <c r="AQ472" s="16" t="s">
        <v>178</v>
      </c>
      <c r="AW472" s="142" t="e">
        <f>IF(#REF!="základní",J472,0)</f>
        <v>#REF!</v>
      </c>
      <c r="AX472" s="142" t="e">
        <f>IF(#REF!="snížená",J472,0)</f>
        <v>#REF!</v>
      </c>
      <c r="AY472" s="142" t="e">
        <f>IF(#REF!="zákl. přenesená",J472,0)</f>
        <v>#REF!</v>
      </c>
      <c r="AZ472" s="142" t="e">
        <f>IF(#REF!="sníž. přenesená",J472,0)</f>
        <v>#REF!</v>
      </c>
      <c r="BA472" s="142" t="e">
        <f>IF(#REF!="nulová",J472,0)</f>
        <v>#REF!</v>
      </c>
      <c r="BB472" s="16" t="s">
        <v>86</v>
      </c>
      <c r="BC472" s="142">
        <f>ROUND(I472*H472,2)</f>
        <v>0</v>
      </c>
      <c r="BD472" s="16" t="s">
        <v>185</v>
      </c>
      <c r="BE472" s="141" t="s">
        <v>756</v>
      </c>
    </row>
    <row r="473" spans="1:57" s="2" customFormat="1" ht="19.5">
      <c r="A473" s="28"/>
      <c r="B473" s="29"/>
      <c r="C473" s="28"/>
      <c r="D473" s="143" t="s">
        <v>187</v>
      </c>
      <c r="E473" s="28"/>
      <c r="F473" s="144" t="s">
        <v>757</v>
      </c>
      <c r="G473" s="28"/>
      <c r="H473" s="28"/>
      <c r="I473" s="28"/>
      <c r="J473" s="28"/>
      <c r="K473" s="28"/>
      <c r="L473" s="29"/>
      <c r="M473" s="28"/>
      <c r="N473" s="28"/>
      <c r="O473" s="28"/>
      <c r="P473" s="28"/>
      <c r="Q473" s="28"/>
      <c r="R473" s="28"/>
      <c r="S473" s="28"/>
      <c r="T473" s="28"/>
      <c r="U473" s="28"/>
      <c r="V473" s="28"/>
      <c r="W473" s="28"/>
      <c r="AL473" s="16" t="s">
        <v>187</v>
      </c>
      <c r="AM473" s="16" t="s">
        <v>88</v>
      </c>
    </row>
    <row r="474" spans="1:57" s="2" customFormat="1">
      <c r="A474" s="28"/>
      <c r="B474" s="29"/>
      <c r="C474" s="28"/>
      <c r="D474" s="145" t="s">
        <v>189</v>
      </c>
      <c r="E474" s="28"/>
      <c r="F474" s="146" t="s">
        <v>758</v>
      </c>
      <c r="G474" s="28"/>
      <c r="H474" s="28"/>
      <c r="I474" s="28"/>
      <c r="J474" s="28"/>
      <c r="K474" s="28"/>
      <c r="L474" s="29"/>
      <c r="M474" s="28"/>
      <c r="N474" s="28"/>
      <c r="O474" s="28"/>
      <c r="P474" s="28"/>
      <c r="Q474" s="28"/>
      <c r="R474" s="28"/>
      <c r="S474" s="28"/>
      <c r="T474" s="28"/>
      <c r="U474" s="28"/>
      <c r="V474" s="28"/>
      <c r="W474" s="28"/>
      <c r="AL474" s="16" t="s">
        <v>189</v>
      </c>
      <c r="AM474" s="16" t="s">
        <v>88</v>
      </c>
    </row>
    <row r="475" spans="1:57" s="12" customFormat="1" ht="25.9" customHeight="1">
      <c r="B475" s="126"/>
      <c r="D475" s="127" t="s">
        <v>77</v>
      </c>
      <c r="E475" s="128" t="s">
        <v>759</v>
      </c>
      <c r="F475" s="128" t="s">
        <v>760</v>
      </c>
      <c r="J475" s="129">
        <f>BC475</f>
        <v>0</v>
      </c>
      <c r="L475" s="126"/>
      <c r="AJ475" s="127" t="s">
        <v>88</v>
      </c>
      <c r="AL475" s="130" t="s">
        <v>77</v>
      </c>
      <c r="AM475" s="130" t="s">
        <v>78</v>
      </c>
      <c r="AQ475" s="127" t="s">
        <v>178</v>
      </c>
      <c r="BC475" s="131">
        <f>BC476</f>
        <v>0</v>
      </c>
    </row>
    <row r="476" spans="1:57" s="12" customFormat="1" ht="22.9" customHeight="1">
      <c r="B476" s="126"/>
      <c r="D476" s="127" t="s">
        <v>77</v>
      </c>
      <c r="E476" s="132" t="s">
        <v>761</v>
      </c>
      <c r="F476" s="132" t="s">
        <v>762</v>
      </c>
      <c r="J476" s="133">
        <f>BC476</f>
        <v>0</v>
      </c>
      <c r="L476" s="126"/>
      <c r="AJ476" s="127" t="s">
        <v>88</v>
      </c>
      <c r="AL476" s="130" t="s">
        <v>77</v>
      </c>
      <c r="AM476" s="130" t="s">
        <v>86</v>
      </c>
      <c r="AQ476" s="127" t="s">
        <v>178</v>
      </c>
      <c r="BC476" s="131">
        <f>SUM(BC477:BC482)</f>
        <v>0</v>
      </c>
    </row>
    <row r="477" spans="1:57" s="2" customFormat="1" ht="24.95" customHeight="1">
      <c r="A477" s="28"/>
      <c r="B477" s="134"/>
      <c r="C477" s="135" t="s">
        <v>763</v>
      </c>
      <c r="D477" s="135" t="s">
        <v>180</v>
      </c>
      <c r="E477" s="136" t="s">
        <v>764</v>
      </c>
      <c r="F477" s="137" t="s">
        <v>765</v>
      </c>
      <c r="G477" s="138" t="s">
        <v>183</v>
      </c>
      <c r="H477" s="139">
        <v>136.44999999999999</v>
      </c>
      <c r="I477" s="140"/>
      <c r="J477" s="140">
        <f>ROUND(I477*H477,2)</f>
        <v>0</v>
      </c>
      <c r="K477" s="137" t="s">
        <v>1</v>
      </c>
      <c r="L477" s="29"/>
      <c r="M477" s="28"/>
      <c r="N477" s="28"/>
      <c r="O477" s="28"/>
      <c r="P477" s="28"/>
      <c r="Q477" s="28"/>
      <c r="R477" s="28"/>
      <c r="S477" s="28"/>
      <c r="T477" s="28"/>
      <c r="U477" s="28"/>
      <c r="V477" s="28"/>
      <c r="W477" s="28"/>
      <c r="AJ477" s="141" t="s">
        <v>287</v>
      </c>
      <c r="AL477" s="141" t="s">
        <v>180</v>
      </c>
      <c r="AM477" s="141" t="s">
        <v>88</v>
      </c>
      <c r="AQ477" s="16" t="s">
        <v>178</v>
      </c>
      <c r="AW477" s="142" t="e">
        <f>IF(#REF!="základní",J477,0)</f>
        <v>#REF!</v>
      </c>
      <c r="AX477" s="142" t="e">
        <f>IF(#REF!="snížená",J477,0)</f>
        <v>#REF!</v>
      </c>
      <c r="AY477" s="142" t="e">
        <f>IF(#REF!="zákl. přenesená",J477,0)</f>
        <v>#REF!</v>
      </c>
      <c r="AZ477" s="142" t="e">
        <f>IF(#REF!="sníž. přenesená",J477,0)</f>
        <v>#REF!</v>
      </c>
      <c r="BA477" s="142" t="e">
        <f>IF(#REF!="nulová",J477,0)</f>
        <v>#REF!</v>
      </c>
      <c r="BB477" s="16" t="s">
        <v>86</v>
      </c>
      <c r="BC477" s="142">
        <f>ROUND(I477*H477,2)</f>
        <v>0</v>
      </c>
      <c r="BD477" s="16" t="s">
        <v>287</v>
      </c>
      <c r="BE477" s="141" t="s">
        <v>766</v>
      </c>
    </row>
    <row r="478" spans="1:57" s="2" customFormat="1" ht="19.5">
      <c r="A478" s="28"/>
      <c r="B478" s="29"/>
      <c r="C478" s="28"/>
      <c r="D478" s="143" t="s">
        <v>187</v>
      </c>
      <c r="E478" s="28"/>
      <c r="F478" s="144" t="s">
        <v>765</v>
      </c>
      <c r="G478" s="28"/>
      <c r="H478" s="28"/>
      <c r="I478" s="28"/>
      <c r="J478" s="28"/>
      <c r="K478" s="28"/>
      <c r="L478" s="29"/>
      <c r="M478" s="28"/>
      <c r="N478" s="28"/>
      <c r="O478" s="28"/>
      <c r="P478" s="28"/>
      <c r="Q478" s="28"/>
      <c r="R478" s="28"/>
      <c r="S478" s="28"/>
      <c r="T478" s="28"/>
      <c r="U478" s="28"/>
      <c r="V478" s="28"/>
      <c r="W478" s="28"/>
      <c r="AL478" s="16" t="s">
        <v>187</v>
      </c>
      <c r="AM478" s="16" t="s">
        <v>88</v>
      </c>
    </row>
    <row r="479" spans="1:57" s="13" customFormat="1">
      <c r="B479" s="147"/>
      <c r="D479" s="143" t="s">
        <v>191</v>
      </c>
      <c r="E479" s="148" t="s">
        <v>767</v>
      </c>
      <c r="F479" s="149" t="s">
        <v>768</v>
      </c>
      <c r="H479" s="150">
        <v>136.44999999999999</v>
      </c>
      <c r="L479" s="147"/>
      <c r="AL479" s="148" t="s">
        <v>191</v>
      </c>
      <c r="AM479" s="148" t="s">
        <v>88</v>
      </c>
      <c r="AN479" s="13" t="s">
        <v>88</v>
      </c>
      <c r="AO479" s="13" t="s">
        <v>33</v>
      </c>
      <c r="AP479" s="13" t="s">
        <v>86</v>
      </c>
      <c r="AQ479" s="148" t="s">
        <v>178</v>
      </c>
    </row>
    <row r="480" spans="1:57" s="2" customFormat="1" ht="24.2" customHeight="1">
      <c r="A480" s="28"/>
      <c r="B480" s="134"/>
      <c r="C480" s="155" t="s">
        <v>769</v>
      </c>
      <c r="D480" s="155" t="s">
        <v>334</v>
      </c>
      <c r="E480" s="156" t="s">
        <v>770</v>
      </c>
      <c r="F480" s="157" t="s">
        <v>771</v>
      </c>
      <c r="G480" s="158" t="s">
        <v>183</v>
      </c>
      <c r="H480" s="159">
        <v>156.91800000000001</v>
      </c>
      <c r="I480" s="160"/>
      <c r="J480" s="160">
        <f>ROUND(I480*H480,2)</f>
        <v>0</v>
      </c>
      <c r="K480" s="157" t="s">
        <v>184</v>
      </c>
      <c r="L480" s="161"/>
      <c r="M480" s="28"/>
      <c r="N480" s="28"/>
      <c r="O480" s="28"/>
      <c r="P480" s="28"/>
      <c r="Q480" s="28"/>
      <c r="R480" s="28"/>
      <c r="S480" s="28"/>
      <c r="T480" s="28"/>
      <c r="U480" s="28"/>
      <c r="V480" s="28"/>
      <c r="W480" s="28"/>
      <c r="AJ480" s="141" t="s">
        <v>403</v>
      </c>
      <c r="AL480" s="141" t="s">
        <v>334</v>
      </c>
      <c r="AM480" s="141" t="s">
        <v>88</v>
      </c>
      <c r="AQ480" s="16" t="s">
        <v>178</v>
      </c>
      <c r="AW480" s="142" t="e">
        <f>IF(#REF!="základní",J480,0)</f>
        <v>#REF!</v>
      </c>
      <c r="AX480" s="142" t="e">
        <f>IF(#REF!="snížená",J480,0)</f>
        <v>#REF!</v>
      </c>
      <c r="AY480" s="142" t="e">
        <f>IF(#REF!="zákl. přenesená",J480,0)</f>
        <v>#REF!</v>
      </c>
      <c r="AZ480" s="142" t="e">
        <f>IF(#REF!="sníž. přenesená",J480,0)</f>
        <v>#REF!</v>
      </c>
      <c r="BA480" s="142" t="e">
        <f>IF(#REF!="nulová",J480,0)</f>
        <v>#REF!</v>
      </c>
      <c r="BB480" s="16" t="s">
        <v>86</v>
      </c>
      <c r="BC480" s="142">
        <f>ROUND(I480*H480,2)</f>
        <v>0</v>
      </c>
      <c r="BD480" s="16" t="s">
        <v>287</v>
      </c>
      <c r="BE480" s="141" t="s">
        <v>772</v>
      </c>
    </row>
    <row r="481" spans="1:57" s="2" customFormat="1">
      <c r="A481" s="28"/>
      <c r="B481" s="29"/>
      <c r="C481" s="28"/>
      <c r="D481" s="143" t="s">
        <v>187</v>
      </c>
      <c r="E481" s="28"/>
      <c r="F481" s="144" t="s">
        <v>771</v>
      </c>
      <c r="G481" s="28"/>
      <c r="H481" s="28"/>
      <c r="I481" s="28"/>
      <c r="J481" s="28"/>
      <c r="K481" s="28"/>
      <c r="L481" s="29"/>
      <c r="M481" s="28"/>
      <c r="N481" s="28"/>
      <c r="O481" s="28"/>
      <c r="P481" s="28"/>
      <c r="Q481" s="28"/>
      <c r="R481" s="28"/>
      <c r="S481" s="28"/>
      <c r="T481" s="28"/>
      <c r="U481" s="28"/>
      <c r="V481" s="28"/>
      <c r="W481" s="28"/>
      <c r="AL481" s="16" t="s">
        <v>187</v>
      </c>
      <c r="AM481" s="16" t="s">
        <v>88</v>
      </c>
    </row>
    <row r="482" spans="1:57" s="13" customFormat="1">
      <c r="B482" s="147"/>
      <c r="D482" s="143" t="s">
        <v>191</v>
      </c>
      <c r="F482" s="149" t="s">
        <v>773</v>
      </c>
      <c r="H482" s="150">
        <v>156.91800000000001</v>
      </c>
      <c r="L482" s="147"/>
      <c r="AL482" s="148" t="s">
        <v>191</v>
      </c>
      <c r="AM482" s="148" t="s">
        <v>88</v>
      </c>
      <c r="AN482" s="13" t="s">
        <v>88</v>
      </c>
      <c r="AO482" s="13" t="s">
        <v>3</v>
      </c>
      <c r="AP482" s="13" t="s">
        <v>86</v>
      </c>
      <c r="AQ482" s="148" t="s">
        <v>178</v>
      </c>
    </row>
    <row r="483" spans="1:57" s="12" customFormat="1" ht="25.9" customHeight="1">
      <c r="B483" s="126"/>
      <c r="D483" s="127" t="s">
        <v>77</v>
      </c>
      <c r="E483" s="128" t="s">
        <v>774</v>
      </c>
      <c r="F483" s="128" t="s">
        <v>775</v>
      </c>
      <c r="J483" s="129">
        <f>BC483</f>
        <v>0</v>
      </c>
      <c r="L483" s="126"/>
      <c r="AJ483" s="127" t="s">
        <v>88</v>
      </c>
      <c r="AL483" s="130" t="s">
        <v>77</v>
      </c>
      <c r="AM483" s="130" t="s">
        <v>78</v>
      </c>
      <c r="AQ483" s="127" t="s">
        <v>178</v>
      </c>
      <c r="BC483" s="131">
        <f>BC484</f>
        <v>0</v>
      </c>
    </row>
    <row r="484" spans="1:57" s="12" customFormat="1" ht="22.9" customHeight="1">
      <c r="B484" s="126"/>
      <c r="D484" s="127" t="s">
        <v>77</v>
      </c>
      <c r="E484" s="132" t="s">
        <v>776</v>
      </c>
      <c r="F484" s="132" t="s">
        <v>775</v>
      </c>
      <c r="J484" s="133">
        <f>BC484</f>
        <v>0</v>
      </c>
      <c r="L484" s="126"/>
      <c r="AJ484" s="127" t="s">
        <v>88</v>
      </c>
      <c r="AL484" s="130" t="s">
        <v>77</v>
      </c>
      <c r="AM484" s="130" t="s">
        <v>86</v>
      </c>
      <c r="AQ484" s="127" t="s">
        <v>178</v>
      </c>
      <c r="BC484" s="131">
        <f>SUM(BC485:BC490)</f>
        <v>0</v>
      </c>
    </row>
    <row r="485" spans="1:57" s="2" customFormat="1" ht="24.2" customHeight="1">
      <c r="A485" s="28"/>
      <c r="B485" s="134"/>
      <c r="C485" s="135" t="s">
        <v>777</v>
      </c>
      <c r="D485" s="135" t="s">
        <v>180</v>
      </c>
      <c r="E485" s="136" t="s">
        <v>778</v>
      </c>
      <c r="F485" s="137" t="s">
        <v>779</v>
      </c>
      <c r="G485" s="138" t="s">
        <v>183</v>
      </c>
      <c r="H485" s="139">
        <v>83</v>
      </c>
      <c r="I485" s="140"/>
      <c r="J485" s="140">
        <f>ROUND(I485*H485,2)</f>
        <v>0</v>
      </c>
      <c r="K485" s="137" t="s">
        <v>1</v>
      </c>
      <c r="L485" s="29"/>
      <c r="M485" s="28"/>
      <c r="N485" s="28"/>
      <c r="O485" s="28"/>
      <c r="P485" s="28"/>
      <c r="Q485" s="28"/>
      <c r="R485" s="28"/>
      <c r="S485" s="28"/>
      <c r="T485" s="28"/>
      <c r="U485" s="28"/>
      <c r="V485" s="28"/>
      <c r="W485" s="28"/>
      <c r="AJ485" s="141" t="s">
        <v>780</v>
      </c>
      <c r="AL485" s="141" t="s">
        <v>180</v>
      </c>
      <c r="AM485" s="141" t="s">
        <v>88</v>
      </c>
      <c r="AQ485" s="16" t="s">
        <v>178</v>
      </c>
      <c r="AW485" s="142" t="e">
        <f>IF(#REF!="základní",J485,0)</f>
        <v>#REF!</v>
      </c>
      <c r="AX485" s="142" t="e">
        <f>IF(#REF!="snížená",J485,0)</f>
        <v>#REF!</v>
      </c>
      <c r="AY485" s="142" t="e">
        <f>IF(#REF!="zákl. přenesená",J485,0)</f>
        <v>#REF!</v>
      </c>
      <c r="AZ485" s="142" t="e">
        <f>IF(#REF!="sníž. přenesená",J485,0)</f>
        <v>#REF!</v>
      </c>
      <c r="BA485" s="142" t="e">
        <f>IF(#REF!="nulová",J485,0)</f>
        <v>#REF!</v>
      </c>
      <c r="BB485" s="16" t="s">
        <v>86</v>
      </c>
      <c r="BC485" s="142">
        <f>ROUND(I485*H485,2)</f>
        <v>0</v>
      </c>
      <c r="BD485" s="16" t="s">
        <v>780</v>
      </c>
      <c r="BE485" s="141" t="s">
        <v>781</v>
      </c>
    </row>
    <row r="486" spans="1:57" s="2" customFormat="1" ht="19.5">
      <c r="A486" s="28"/>
      <c r="B486" s="29"/>
      <c r="C486" s="28"/>
      <c r="D486" s="143" t="s">
        <v>187</v>
      </c>
      <c r="E486" s="28"/>
      <c r="F486" s="144" t="s">
        <v>782</v>
      </c>
      <c r="G486" s="28"/>
      <c r="H486" s="28"/>
      <c r="I486" s="28"/>
      <c r="J486" s="28"/>
      <c r="K486" s="28"/>
      <c r="L486" s="29"/>
      <c r="M486" s="28"/>
      <c r="N486" s="28"/>
      <c r="O486" s="28"/>
      <c r="P486" s="28"/>
      <c r="Q486" s="28"/>
      <c r="R486" s="28"/>
      <c r="S486" s="28"/>
      <c r="T486" s="28"/>
      <c r="U486" s="28"/>
      <c r="V486" s="28"/>
      <c r="W486" s="28"/>
      <c r="AL486" s="16" t="s">
        <v>187</v>
      </c>
      <c r="AM486" s="16" t="s">
        <v>88</v>
      </c>
    </row>
    <row r="487" spans="1:57" s="13" customFormat="1">
      <c r="B487" s="147"/>
      <c r="D487" s="143" t="s">
        <v>191</v>
      </c>
      <c r="E487" s="148" t="s">
        <v>1</v>
      </c>
      <c r="F487" s="149" t="s">
        <v>149</v>
      </c>
      <c r="H487" s="150">
        <v>83</v>
      </c>
      <c r="L487" s="147"/>
      <c r="AL487" s="148" t="s">
        <v>191</v>
      </c>
      <c r="AM487" s="148" t="s">
        <v>88</v>
      </c>
      <c r="AN487" s="13" t="s">
        <v>88</v>
      </c>
      <c r="AO487" s="13" t="s">
        <v>33</v>
      </c>
      <c r="AP487" s="13" t="s">
        <v>86</v>
      </c>
      <c r="AQ487" s="148" t="s">
        <v>178</v>
      </c>
    </row>
    <row r="488" spans="1:57" s="2" customFormat="1" ht="24.2" customHeight="1">
      <c r="A488" s="28"/>
      <c r="B488" s="134"/>
      <c r="C488" s="135" t="s">
        <v>783</v>
      </c>
      <c r="D488" s="135" t="s">
        <v>180</v>
      </c>
      <c r="E488" s="136" t="s">
        <v>784</v>
      </c>
      <c r="F488" s="137" t="s">
        <v>782</v>
      </c>
      <c r="G488" s="138" t="s">
        <v>183</v>
      </c>
      <c r="H488" s="139">
        <v>83</v>
      </c>
      <c r="I488" s="140"/>
      <c r="J488" s="140">
        <f>ROUND(I488*H488,2)</f>
        <v>0</v>
      </c>
      <c r="K488" s="137" t="s">
        <v>1</v>
      </c>
      <c r="L488" s="29"/>
      <c r="M488" s="28"/>
      <c r="N488" s="28"/>
      <c r="O488" s="28"/>
      <c r="P488" s="28"/>
      <c r="Q488" s="28"/>
      <c r="R488" s="28"/>
      <c r="S488" s="28"/>
      <c r="T488" s="28"/>
      <c r="U488" s="28"/>
      <c r="V488" s="28"/>
      <c r="W488" s="28"/>
      <c r="AJ488" s="141" t="s">
        <v>780</v>
      </c>
      <c r="AL488" s="141" t="s">
        <v>180</v>
      </c>
      <c r="AM488" s="141" t="s">
        <v>88</v>
      </c>
      <c r="AQ488" s="16" t="s">
        <v>178</v>
      </c>
      <c r="AW488" s="142" t="e">
        <f>IF(#REF!="základní",J488,0)</f>
        <v>#REF!</v>
      </c>
      <c r="AX488" s="142" t="e">
        <f>IF(#REF!="snížená",J488,0)</f>
        <v>#REF!</v>
      </c>
      <c r="AY488" s="142" t="e">
        <f>IF(#REF!="zákl. přenesená",J488,0)</f>
        <v>#REF!</v>
      </c>
      <c r="AZ488" s="142" t="e">
        <f>IF(#REF!="sníž. přenesená",J488,0)</f>
        <v>#REF!</v>
      </c>
      <c r="BA488" s="142" t="e">
        <f>IF(#REF!="nulová",J488,0)</f>
        <v>#REF!</v>
      </c>
      <c r="BB488" s="16" t="s">
        <v>86</v>
      </c>
      <c r="BC488" s="142">
        <f>ROUND(I488*H488,2)</f>
        <v>0</v>
      </c>
      <c r="BD488" s="16" t="s">
        <v>780</v>
      </c>
      <c r="BE488" s="141" t="s">
        <v>785</v>
      </c>
    </row>
    <row r="489" spans="1:57" s="2" customFormat="1" ht="19.5">
      <c r="A489" s="28"/>
      <c r="B489" s="29"/>
      <c r="C489" s="28"/>
      <c r="D489" s="143" t="s">
        <v>187</v>
      </c>
      <c r="E489" s="28"/>
      <c r="F489" s="144" t="s">
        <v>782</v>
      </c>
      <c r="G489" s="28"/>
      <c r="H489" s="28"/>
      <c r="I489" s="28"/>
      <c r="J489" s="28"/>
      <c r="K489" s="28"/>
      <c r="L489" s="29"/>
      <c r="M489" s="28"/>
      <c r="N489" s="28"/>
      <c r="O489" s="28"/>
      <c r="P489" s="28"/>
      <c r="Q489" s="28"/>
      <c r="R489" s="28"/>
      <c r="S489" s="28"/>
      <c r="T489" s="28"/>
      <c r="U489" s="28"/>
      <c r="V489" s="28"/>
      <c r="W489" s="28"/>
      <c r="AL489" s="16" t="s">
        <v>187</v>
      </c>
      <c r="AM489" s="16" t="s">
        <v>88</v>
      </c>
    </row>
    <row r="490" spans="1:57" s="13" customFormat="1">
      <c r="B490" s="147"/>
      <c r="D490" s="143" t="s">
        <v>191</v>
      </c>
      <c r="E490" s="148" t="s">
        <v>149</v>
      </c>
      <c r="F490" s="149" t="s">
        <v>786</v>
      </c>
      <c r="H490" s="150">
        <v>83</v>
      </c>
      <c r="L490" s="147"/>
      <c r="AL490" s="148" t="s">
        <v>191</v>
      </c>
      <c r="AM490" s="148" t="s">
        <v>88</v>
      </c>
      <c r="AN490" s="13" t="s">
        <v>88</v>
      </c>
      <c r="AO490" s="13" t="s">
        <v>33</v>
      </c>
      <c r="AP490" s="13" t="s">
        <v>86</v>
      </c>
      <c r="AQ490" s="148" t="s">
        <v>178</v>
      </c>
    </row>
    <row r="491" spans="1:57" s="2" customFormat="1" ht="6.95" customHeight="1">
      <c r="A491" s="28"/>
      <c r="B491" s="43"/>
      <c r="C491" s="44"/>
      <c r="D491" s="44"/>
      <c r="E491" s="44"/>
      <c r="F491" s="44"/>
      <c r="G491" s="44"/>
      <c r="H491" s="44"/>
      <c r="I491" s="44"/>
      <c r="J491" s="44"/>
      <c r="K491" s="44"/>
      <c r="L491" s="29"/>
      <c r="M491" s="28"/>
      <c r="N491" s="28"/>
      <c r="O491" s="28"/>
      <c r="P491" s="28"/>
      <c r="Q491" s="28"/>
      <c r="R491" s="28"/>
      <c r="S491" s="28"/>
      <c r="T491" s="28"/>
      <c r="U491" s="28"/>
      <c r="V491" s="28"/>
      <c r="W491" s="28"/>
    </row>
  </sheetData>
  <autoFilter ref="C128:K490"/>
  <mergeCells count="9">
    <mergeCell ref="E87:H87"/>
    <mergeCell ref="E119:H119"/>
    <mergeCell ref="E121:H121"/>
    <mergeCell ref="L2:N2"/>
    <mergeCell ref="E7:H7"/>
    <mergeCell ref="E9:H9"/>
    <mergeCell ref="E18:H18"/>
    <mergeCell ref="E27:H27"/>
    <mergeCell ref="E85:H85"/>
  </mergeCells>
  <hyperlinks>
    <hyperlink ref="F134" r:id="rId1"/>
    <hyperlink ref="F138" r:id="rId2"/>
    <hyperlink ref="F141" r:id="rId3"/>
    <hyperlink ref="F145" r:id="rId4"/>
    <hyperlink ref="F149" r:id="rId5"/>
    <hyperlink ref="F153" r:id="rId6"/>
    <hyperlink ref="F157" r:id="rId7"/>
    <hyperlink ref="F161" r:id="rId8"/>
    <hyperlink ref="F165" r:id="rId9"/>
    <hyperlink ref="F169" r:id="rId10"/>
    <hyperlink ref="F173" r:id="rId11"/>
    <hyperlink ref="F177" r:id="rId12"/>
    <hyperlink ref="F181" r:id="rId13"/>
    <hyperlink ref="F185" r:id="rId14"/>
    <hyperlink ref="F189" r:id="rId15"/>
    <hyperlink ref="F193" r:id="rId16"/>
    <hyperlink ref="F197" r:id="rId17"/>
    <hyperlink ref="F205" r:id="rId18"/>
    <hyperlink ref="F209" r:id="rId19"/>
    <hyperlink ref="F213" r:id="rId20"/>
    <hyperlink ref="F217" r:id="rId21"/>
    <hyperlink ref="F227" r:id="rId22"/>
    <hyperlink ref="F231" r:id="rId23"/>
    <hyperlink ref="F238" r:id="rId24"/>
    <hyperlink ref="F245" r:id="rId25"/>
    <hyperlink ref="F253" r:id="rId26"/>
    <hyperlink ref="F258" r:id="rId27"/>
    <hyperlink ref="F262" r:id="rId28"/>
    <hyperlink ref="F266" r:id="rId29"/>
    <hyperlink ref="F270" r:id="rId30"/>
    <hyperlink ref="F274" r:id="rId31"/>
    <hyperlink ref="F278" r:id="rId32"/>
    <hyperlink ref="F282" r:id="rId33"/>
    <hyperlink ref="F287" r:id="rId34"/>
    <hyperlink ref="F292" r:id="rId35"/>
    <hyperlink ref="F297" r:id="rId36"/>
    <hyperlink ref="F301" r:id="rId37"/>
    <hyperlink ref="F305" r:id="rId38"/>
    <hyperlink ref="F309" r:id="rId39"/>
    <hyperlink ref="F313" r:id="rId40"/>
    <hyperlink ref="F317" r:id="rId41"/>
    <hyperlink ref="F321" r:id="rId42"/>
    <hyperlink ref="F325" r:id="rId43"/>
    <hyperlink ref="F329" r:id="rId44"/>
    <hyperlink ref="F333" r:id="rId45"/>
    <hyperlink ref="F337" r:id="rId46"/>
    <hyperlink ref="F341" r:id="rId47"/>
    <hyperlink ref="F354" r:id="rId48"/>
    <hyperlink ref="F359" r:id="rId49"/>
    <hyperlink ref="F365" r:id="rId50"/>
    <hyperlink ref="F372" r:id="rId51"/>
    <hyperlink ref="F385" r:id="rId52"/>
    <hyperlink ref="F392" r:id="rId53"/>
    <hyperlink ref="F400" r:id="rId54"/>
    <hyperlink ref="F404" r:id="rId55"/>
    <hyperlink ref="F408" r:id="rId56"/>
    <hyperlink ref="F412" r:id="rId57"/>
    <hyperlink ref="F416" r:id="rId58"/>
    <hyperlink ref="F419" r:id="rId59"/>
    <hyperlink ref="F423" r:id="rId60"/>
    <hyperlink ref="F429" r:id="rId61"/>
    <hyperlink ref="F434" r:id="rId62"/>
    <hyperlink ref="F438" r:id="rId63"/>
    <hyperlink ref="F444" r:id="rId64"/>
    <hyperlink ref="F448" r:id="rId65"/>
    <hyperlink ref="F452" r:id="rId66"/>
    <hyperlink ref="F456" r:id="rId67"/>
    <hyperlink ref="F459" r:id="rId68"/>
    <hyperlink ref="F463" r:id="rId69"/>
    <hyperlink ref="F467" r:id="rId70"/>
    <hyperlink ref="F474" r:id="rId71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66"/>
  <sheetViews>
    <sheetView showGridLines="0" topLeftCell="A107" workbookViewId="0">
      <selection activeCell="I164" sqref="I16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1.6640625" style="1" customWidth="1"/>
    <col min="13" max="13" width="12.33203125" style="1" customWidth="1"/>
    <col min="14" max="14" width="16.33203125" style="1" customWidth="1"/>
    <col min="15" max="15" width="12.33203125" style="1" customWidth="1"/>
    <col min="16" max="16" width="15" style="1" customWidth="1"/>
    <col min="17" max="17" width="11" style="1" customWidth="1"/>
    <col min="18" max="18" width="15" style="1" customWidth="1"/>
    <col min="19" max="19" width="16.33203125" style="1" customWidth="1"/>
    <col min="20" max="20" width="11" style="1" customWidth="1"/>
    <col min="21" max="21" width="15" style="1" customWidth="1"/>
    <col min="22" max="22" width="16.33203125" style="1" customWidth="1"/>
    <col min="35" max="56" width="9.33203125" style="1" hidden="1"/>
  </cols>
  <sheetData>
    <row r="1" spans="1:37">
      <c r="A1" s="89"/>
    </row>
    <row r="2" spans="1:37" s="1" customFormat="1" ht="36.950000000000003" customHeight="1">
      <c r="L2" s="185"/>
      <c r="M2" s="185"/>
      <c r="AK2" s="16" t="s">
        <v>91</v>
      </c>
    </row>
    <row r="3" spans="1:37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K3" s="16" t="s">
        <v>88</v>
      </c>
    </row>
    <row r="4" spans="1:37" s="1" customFormat="1" ht="24.95" customHeight="1">
      <c r="B4" s="19"/>
      <c r="D4" s="20" t="s">
        <v>96</v>
      </c>
      <c r="L4" s="19"/>
      <c r="AK4" s="16" t="s">
        <v>3</v>
      </c>
    </row>
    <row r="5" spans="1:37" s="1" customFormat="1" ht="6.95" customHeight="1">
      <c r="B5" s="19"/>
      <c r="L5" s="19"/>
    </row>
    <row r="6" spans="1:37" s="1" customFormat="1" ht="12" customHeight="1">
      <c r="B6" s="19"/>
      <c r="D6" s="25" t="s">
        <v>14</v>
      </c>
      <c r="L6" s="19"/>
    </row>
    <row r="7" spans="1:37" s="1" customFormat="1" ht="26.25" customHeight="1">
      <c r="B7" s="19"/>
      <c r="E7" s="219" t="str">
        <f>'Rekapitulace stavby'!K6</f>
        <v>Uherský Brod, rekonstrukce chodníků 2018 - část 1. Ulice Pod valy</v>
      </c>
      <c r="F7" s="220"/>
      <c r="G7" s="220"/>
      <c r="H7" s="220"/>
      <c r="L7" s="19"/>
    </row>
    <row r="8" spans="1:37" s="2" customFormat="1" ht="12" customHeight="1">
      <c r="A8" s="28"/>
      <c r="B8" s="29"/>
      <c r="C8" s="28"/>
      <c r="D8" s="25" t="s">
        <v>105</v>
      </c>
      <c r="E8" s="28"/>
      <c r="F8" s="28"/>
      <c r="G8" s="28"/>
      <c r="H8" s="28"/>
      <c r="I8" s="28"/>
      <c r="J8" s="28"/>
      <c r="K8" s="28"/>
      <c r="L8" s="38"/>
      <c r="M8" s="28"/>
      <c r="N8" s="28"/>
      <c r="O8" s="28"/>
      <c r="P8" s="28"/>
      <c r="Q8" s="28"/>
      <c r="R8" s="28"/>
      <c r="S8" s="28"/>
      <c r="T8" s="28"/>
      <c r="U8" s="28"/>
      <c r="V8" s="28"/>
    </row>
    <row r="9" spans="1:37" s="2" customFormat="1" ht="30" customHeight="1">
      <c r="A9" s="28"/>
      <c r="B9" s="29"/>
      <c r="C9" s="28"/>
      <c r="D9" s="28"/>
      <c r="E9" s="216" t="s">
        <v>787</v>
      </c>
      <c r="F9" s="218"/>
      <c r="G9" s="218"/>
      <c r="H9" s="218"/>
      <c r="I9" s="28"/>
      <c r="J9" s="28"/>
      <c r="K9" s="28"/>
      <c r="L9" s="38"/>
      <c r="M9" s="28"/>
      <c r="N9" s="28"/>
      <c r="O9" s="28"/>
      <c r="P9" s="28"/>
      <c r="Q9" s="28"/>
      <c r="R9" s="28"/>
      <c r="S9" s="28"/>
      <c r="T9" s="28"/>
      <c r="U9" s="28"/>
      <c r="V9" s="28"/>
    </row>
    <row r="10" spans="1:37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M10" s="28"/>
      <c r="N10" s="28"/>
      <c r="O10" s="28"/>
      <c r="P10" s="28"/>
      <c r="Q10" s="28"/>
      <c r="R10" s="28"/>
      <c r="S10" s="28"/>
      <c r="T10" s="28"/>
      <c r="U10" s="28"/>
      <c r="V10" s="28"/>
    </row>
    <row r="11" spans="1:37" s="2" customFormat="1" ht="12" customHeight="1">
      <c r="A11" s="28"/>
      <c r="B11" s="29"/>
      <c r="C11" s="28"/>
      <c r="D11" s="25" t="s">
        <v>16</v>
      </c>
      <c r="E11" s="28"/>
      <c r="F11" s="23" t="s">
        <v>17</v>
      </c>
      <c r="G11" s="28"/>
      <c r="H11" s="28"/>
      <c r="I11" s="25" t="s">
        <v>18</v>
      </c>
      <c r="J11" s="23" t="s">
        <v>1</v>
      </c>
      <c r="K11" s="28"/>
      <c r="L11" s="38"/>
      <c r="M11" s="28"/>
      <c r="N11" s="28"/>
      <c r="O11" s="28"/>
      <c r="P11" s="28"/>
      <c r="Q11" s="28"/>
      <c r="R11" s="28"/>
      <c r="S11" s="28"/>
      <c r="T11" s="28"/>
      <c r="U11" s="28"/>
      <c r="V11" s="28"/>
    </row>
    <row r="12" spans="1:37" s="2" customFormat="1" ht="12" customHeight="1">
      <c r="A12" s="28"/>
      <c r="B12" s="29"/>
      <c r="C12" s="28"/>
      <c r="D12" s="25" t="s">
        <v>20</v>
      </c>
      <c r="E12" s="28"/>
      <c r="F12" s="23" t="s">
        <v>21</v>
      </c>
      <c r="G12" s="28"/>
      <c r="H12" s="28"/>
      <c r="I12" s="25" t="s">
        <v>22</v>
      </c>
      <c r="J12" s="51" t="str">
        <f>'Rekapitulace stavby'!AN8</f>
        <v>23. 1. 2023</v>
      </c>
      <c r="K12" s="28"/>
      <c r="L12" s="38"/>
      <c r="M12" s="28"/>
      <c r="N12" s="28"/>
      <c r="O12" s="28"/>
      <c r="P12" s="28"/>
      <c r="Q12" s="28"/>
      <c r="R12" s="28"/>
      <c r="S12" s="28"/>
      <c r="T12" s="28"/>
      <c r="U12" s="28"/>
      <c r="V12" s="28"/>
    </row>
    <row r="13" spans="1:37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M13" s="28"/>
      <c r="N13" s="28"/>
      <c r="O13" s="28"/>
      <c r="P13" s="28"/>
      <c r="Q13" s="28"/>
      <c r="R13" s="28"/>
      <c r="S13" s="28"/>
      <c r="T13" s="28"/>
      <c r="U13" s="28"/>
      <c r="V13" s="28"/>
    </row>
    <row r="14" spans="1:37" s="2" customFormat="1" ht="12" customHeight="1">
      <c r="A14" s="28"/>
      <c r="B14" s="29"/>
      <c r="C14" s="28"/>
      <c r="D14" s="25" t="s">
        <v>24</v>
      </c>
      <c r="E14" s="28"/>
      <c r="F14" s="28"/>
      <c r="G14" s="28"/>
      <c r="H14" s="28"/>
      <c r="I14" s="25" t="s">
        <v>25</v>
      </c>
      <c r="J14" s="23" t="s">
        <v>1</v>
      </c>
      <c r="K14" s="28"/>
      <c r="L14" s="38"/>
      <c r="M14" s="28"/>
      <c r="N14" s="28"/>
      <c r="O14" s="28"/>
      <c r="P14" s="28"/>
      <c r="Q14" s="28"/>
      <c r="R14" s="28"/>
      <c r="S14" s="28"/>
      <c r="T14" s="28"/>
      <c r="U14" s="28"/>
      <c r="V14" s="28"/>
    </row>
    <row r="15" spans="1:37" s="2" customFormat="1" ht="18" customHeight="1">
      <c r="A15" s="28"/>
      <c r="B15" s="29"/>
      <c r="C15" s="28"/>
      <c r="D15" s="28"/>
      <c r="E15" s="23" t="s">
        <v>26</v>
      </c>
      <c r="F15" s="28"/>
      <c r="G15" s="28"/>
      <c r="H15" s="28"/>
      <c r="I15" s="25" t="s">
        <v>27</v>
      </c>
      <c r="J15" s="23" t="s">
        <v>1</v>
      </c>
      <c r="K15" s="28"/>
      <c r="L15" s="38"/>
      <c r="M15" s="28"/>
      <c r="N15" s="28"/>
      <c r="O15" s="28"/>
      <c r="P15" s="28"/>
      <c r="Q15" s="28"/>
      <c r="R15" s="28"/>
      <c r="S15" s="28"/>
      <c r="T15" s="28"/>
      <c r="U15" s="28"/>
      <c r="V15" s="28"/>
    </row>
    <row r="16" spans="1:37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M16" s="28"/>
      <c r="N16" s="28"/>
      <c r="O16" s="28"/>
      <c r="P16" s="28"/>
      <c r="Q16" s="28"/>
      <c r="R16" s="28"/>
      <c r="S16" s="28"/>
      <c r="T16" s="28"/>
      <c r="U16" s="28"/>
      <c r="V16" s="28"/>
    </row>
    <row r="17" spans="1:22" s="2" customFormat="1" ht="12" customHeight="1">
      <c r="A17" s="28"/>
      <c r="B17" s="29"/>
      <c r="C17" s="28"/>
      <c r="D17" s="25" t="s">
        <v>28</v>
      </c>
      <c r="E17" s="28"/>
      <c r="F17" s="28"/>
      <c r="G17" s="28"/>
      <c r="H17" s="28"/>
      <c r="I17" s="25" t="s">
        <v>25</v>
      </c>
      <c r="J17" s="23" t="str">
        <f>'Rekapitulace stavby'!AN13</f>
        <v/>
      </c>
      <c r="K17" s="28"/>
      <c r="L17" s="38"/>
      <c r="M17" s="28"/>
      <c r="N17" s="28"/>
      <c r="O17" s="28"/>
      <c r="P17" s="28"/>
      <c r="Q17" s="28"/>
      <c r="R17" s="28"/>
      <c r="S17" s="28"/>
      <c r="T17" s="28"/>
      <c r="U17" s="28"/>
      <c r="V17" s="28"/>
    </row>
    <row r="18" spans="1:22" s="2" customFormat="1" ht="18" customHeight="1">
      <c r="A18" s="28"/>
      <c r="B18" s="29"/>
      <c r="C18" s="28"/>
      <c r="D18" s="28"/>
      <c r="E18" s="184" t="str">
        <f>'Rekapitulace stavby'!E14</f>
        <v xml:space="preserve"> </v>
      </c>
      <c r="F18" s="184"/>
      <c r="G18" s="184"/>
      <c r="H18" s="184"/>
      <c r="I18" s="25" t="s">
        <v>27</v>
      </c>
      <c r="J18" s="23" t="str">
        <f>'Rekapitulace stavby'!AN14</f>
        <v/>
      </c>
      <c r="K18" s="28"/>
      <c r="L18" s="38"/>
      <c r="M18" s="28"/>
      <c r="N18" s="28"/>
      <c r="O18" s="28"/>
      <c r="P18" s="28"/>
      <c r="Q18" s="28"/>
      <c r="R18" s="28"/>
      <c r="S18" s="28"/>
      <c r="T18" s="28"/>
      <c r="U18" s="28"/>
      <c r="V18" s="28"/>
    </row>
    <row r="19" spans="1:22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M19" s="28"/>
      <c r="N19" s="28"/>
      <c r="O19" s="28"/>
      <c r="P19" s="28"/>
      <c r="Q19" s="28"/>
      <c r="R19" s="28"/>
      <c r="S19" s="28"/>
      <c r="T19" s="28"/>
      <c r="U19" s="28"/>
      <c r="V19" s="28"/>
    </row>
    <row r="20" spans="1:22" s="2" customFormat="1" ht="12" customHeight="1">
      <c r="A20" s="28"/>
      <c r="B20" s="29"/>
      <c r="C20" s="28"/>
      <c r="D20" s="25" t="s">
        <v>30</v>
      </c>
      <c r="E20" s="28"/>
      <c r="F20" s="28"/>
      <c r="G20" s="28"/>
      <c r="H20" s="28"/>
      <c r="I20" s="25" t="s">
        <v>25</v>
      </c>
      <c r="J20" s="23" t="s">
        <v>31</v>
      </c>
      <c r="K20" s="28"/>
      <c r="L20" s="38"/>
      <c r="M20" s="28"/>
      <c r="N20" s="28"/>
      <c r="O20" s="28"/>
      <c r="P20" s="28"/>
      <c r="Q20" s="28"/>
      <c r="R20" s="28"/>
      <c r="S20" s="28"/>
      <c r="T20" s="28"/>
      <c r="U20" s="28"/>
      <c r="V20" s="28"/>
    </row>
    <row r="21" spans="1:22" s="2" customFormat="1" ht="18" customHeight="1">
      <c r="A21" s="28"/>
      <c r="B21" s="29"/>
      <c r="C21" s="28"/>
      <c r="D21" s="28"/>
      <c r="E21" s="23" t="s">
        <v>32</v>
      </c>
      <c r="F21" s="28"/>
      <c r="G21" s="28"/>
      <c r="H21" s="28"/>
      <c r="I21" s="25" t="s">
        <v>27</v>
      </c>
      <c r="J21" s="23" t="s">
        <v>1</v>
      </c>
      <c r="K21" s="28"/>
      <c r="L21" s="38"/>
      <c r="M21" s="28"/>
      <c r="N21" s="28"/>
      <c r="O21" s="28"/>
      <c r="P21" s="28"/>
      <c r="Q21" s="28"/>
      <c r="R21" s="28"/>
      <c r="S21" s="28"/>
      <c r="T21" s="28"/>
      <c r="U21" s="28"/>
      <c r="V21" s="28"/>
    </row>
    <row r="22" spans="1:22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M22" s="28"/>
      <c r="N22" s="28"/>
      <c r="O22" s="28"/>
      <c r="P22" s="28"/>
      <c r="Q22" s="28"/>
      <c r="R22" s="28"/>
      <c r="S22" s="28"/>
      <c r="T22" s="28"/>
      <c r="U22" s="28"/>
      <c r="V22" s="28"/>
    </row>
    <row r="23" spans="1:22" s="2" customFormat="1" ht="12" customHeight="1">
      <c r="A23" s="28"/>
      <c r="B23" s="29"/>
      <c r="C23" s="28"/>
      <c r="D23" s="25" t="s">
        <v>34</v>
      </c>
      <c r="E23" s="28"/>
      <c r="F23" s="28"/>
      <c r="G23" s="28"/>
      <c r="H23" s="28"/>
      <c r="I23" s="25" t="s">
        <v>25</v>
      </c>
      <c r="J23" s="23" t="s">
        <v>1</v>
      </c>
      <c r="K23" s="28"/>
      <c r="L23" s="38"/>
      <c r="M23" s="28"/>
      <c r="N23" s="28"/>
      <c r="O23" s="28"/>
      <c r="P23" s="28"/>
      <c r="Q23" s="28"/>
      <c r="R23" s="28"/>
      <c r="S23" s="28"/>
      <c r="T23" s="28"/>
      <c r="U23" s="28"/>
      <c r="V23" s="28"/>
    </row>
    <row r="24" spans="1:22" s="2" customFormat="1" ht="18" customHeight="1">
      <c r="A24" s="28"/>
      <c r="B24" s="29"/>
      <c r="C24" s="28"/>
      <c r="D24" s="28"/>
      <c r="E24" s="23" t="s">
        <v>35</v>
      </c>
      <c r="F24" s="28"/>
      <c r="G24" s="28"/>
      <c r="H24" s="28"/>
      <c r="I24" s="25" t="s">
        <v>27</v>
      </c>
      <c r="J24" s="23" t="s">
        <v>1</v>
      </c>
      <c r="K24" s="28"/>
      <c r="L24" s="38"/>
      <c r="M24" s="28"/>
      <c r="N24" s="28"/>
      <c r="O24" s="28"/>
      <c r="P24" s="28"/>
      <c r="Q24" s="28"/>
      <c r="R24" s="28"/>
      <c r="S24" s="28"/>
      <c r="T24" s="28"/>
      <c r="U24" s="28"/>
      <c r="V24" s="28"/>
    </row>
    <row r="25" spans="1:22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M25" s="28"/>
      <c r="N25" s="28"/>
      <c r="O25" s="28"/>
      <c r="P25" s="28"/>
      <c r="Q25" s="28"/>
      <c r="R25" s="28"/>
      <c r="S25" s="28"/>
      <c r="T25" s="28"/>
      <c r="U25" s="28"/>
      <c r="V25" s="28"/>
    </row>
    <row r="26" spans="1:22" s="2" customFormat="1" ht="12" customHeight="1">
      <c r="A26" s="28"/>
      <c r="B26" s="29"/>
      <c r="C26" s="28"/>
      <c r="D26" s="25" t="s">
        <v>36</v>
      </c>
      <c r="E26" s="28"/>
      <c r="F26" s="28"/>
      <c r="G26" s="28"/>
      <c r="H26" s="28"/>
      <c r="I26" s="28"/>
      <c r="J26" s="28"/>
      <c r="K26" s="28"/>
      <c r="L26" s="38"/>
      <c r="M26" s="28"/>
      <c r="N26" s="28"/>
      <c r="O26" s="28"/>
      <c r="P26" s="28"/>
      <c r="Q26" s="28"/>
      <c r="R26" s="28"/>
      <c r="S26" s="28"/>
      <c r="T26" s="28"/>
      <c r="U26" s="28"/>
      <c r="V26" s="28"/>
    </row>
    <row r="27" spans="1:22" s="8" customFormat="1" ht="155.25" customHeight="1">
      <c r="A27" s="91"/>
      <c r="B27" s="92"/>
      <c r="C27" s="91"/>
      <c r="D27" s="91"/>
      <c r="E27" s="187" t="s">
        <v>37</v>
      </c>
      <c r="F27" s="187"/>
      <c r="G27" s="187"/>
      <c r="H27" s="187"/>
      <c r="I27" s="91"/>
      <c r="J27" s="91"/>
      <c r="K27" s="91"/>
      <c r="L27" s="93"/>
      <c r="M27" s="91"/>
      <c r="N27" s="91"/>
      <c r="O27" s="91"/>
      <c r="P27" s="91"/>
      <c r="Q27" s="91"/>
      <c r="R27" s="91"/>
      <c r="S27" s="91"/>
      <c r="T27" s="91"/>
      <c r="U27" s="91"/>
      <c r="V27" s="91"/>
    </row>
    <row r="28" spans="1:22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M28" s="28"/>
      <c r="N28" s="28"/>
      <c r="O28" s="28"/>
      <c r="P28" s="28"/>
      <c r="Q28" s="28"/>
      <c r="R28" s="28"/>
      <c r="S28" s="28"/>
      <c r="T28" s="28"/>
      <c r="U28" s="28"/>
      <c r="V28" s="28"/>
    </row>
    <row r="29" spans="1:22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M29" s="28"/>
      <c r="N29" s="28"/>
      <c r="O29" s="28"/>
      <c r="P29" s="28"/>
      <c r="Q29" s="28"/>
      <c r="R29" s="28"/>
      <c r="S29" s="28"/>
      <c r="T29" s="28"/>
      <c r="U29" s="28"/>
      <c r="V29" s="28"/>
    </row>
    <row r="30" spans="1:22" s="2" customFormat="1" ht="25.35" customHeight="1">
      <c r="A30" s="28"/>
      <c r="B30" s="29"/>
      <c r="C30" s="28"/>
      <c r="D30" s="95" t="s">
        <v>38</v>
      </c>
      <c r="E30" s="28"/>
      <c r="F30" s="28"/>
      <c r="G30" s="28"/>
      <c r="H30" s="28"/>
      <c r="I30" s="28"/>
      <c r="J30" s="67">
        <f>ROUND(J121, 2)</f>
        <v>0</v>
      </c>
      <c r="K30" s="28"/>
      <c r="L30" s="38"/>
      <c r="M30" s="28"/>
      <c r="N30" s="28"/>
      <c r="O30" s="28"/>
      <c r="P30" s="28"/>
      <c r="Q30" s="28"/>
      <c r="R30" s="28"/>
      <c r="S30" s="28"/>
      <c r="T30" s="28"/>
      <c r="U30" s="28"/>
      <c r="V30" s="28"/>
    </row>
    <row r="31" spans="1:22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M31" s="28"/>
      <c r="N31" s="28"/>
      <c r="O31" s="28"/>
      <c r="P31" s="28"/>
      <c r="Q31" s="28"/>
      <c r="R31" s="28"/>
      <c r="S31" s="28"/>
      <c r="T31" s="28"/>
      <c r="U31" s="28"/>
      <c r="V31" s="28"/>
    </row>
    <row r="32" spans="1:22" s="2" customFormat="1" ht="14.45" customHeight="1">
      <c r="A32" s="28"/>
      <c r="B32" s="29"/>
      <c r="C32" s="28"/>
      <c r="D32" s="28"/>
      <c r="E32" s="28"/>
      <c r="F32" s="32" t="s">
        <v>40</v>
      </c>
      <c r="G32" s="28"/>
      <c r="H32" s="28"/>
      <c r="I32" s="32" t="s">
        <v>39</v>
      </c>
      <c r="J32" s="32" t="s">
        <v>41</v>
      </c>
      <c r="K32" s="28"/>
      <c r="L32" s="38"/>
      <c r="M32" s="28"/>
      <c r="N32" s="28"/>
      <c r="O32" s="28"/>
      <c r="P32" s="28"/>
      <c r="Q32" s="28"/>
      <c r="R32" s="28"/>
      <c r="S32" s="28"/>
      <c r="T32" s="28"/>
      <c r="U32" s="28"/>
      <c r="V32" s="28"/>
    </row>
    <row r="33" spans="1:22" s="2" customFormat="1" ht="14.45" customHeight="1">
      <c r="A33" s="28"/>
      <c r="B33" s="29"/>
      <c r="C33" s="28"/>
      <c r="D33" s="96" t="s">
        <v>42</v>
      </c>
      <c r="E33" s="25" t="s">
        <v>43</v>
      </c>
      <c r="F33" s="97">
        <f>J30</f>
        <v>0</v>
      </c>
      <c r="G33" s="28"/>
      <c r="H33" s="28"/>
      <c r="I33" s="98">
        <v>0.21</v>
      </c>
      <c r="J33" s="97">
        <f>J30*0.21</f>
        <v>0</v>
      </c>
      <c r="K33" s="28"/>
      <c r="L33" s="38"/>
      <c r="M33" s="28"/>
      <c r="N33" s="28"/>
      <c r="O33" s="28"/>
      <c r="P33" s="28"/>
      <c r="Q33" s="28"/>
      <c r="R33" s="28"/>
      <c r="S33" s="28"/>
      <c r="T33" s="28"/>
      <c r="U33" s="28"/>
      <c r="V33" s="28"/>
    </row>
    <row r="34" spans="1:22" s="2" customFormat="1" ht="14.45" customHeight="1">
      <c r="A34" s="28"/>
      <c r="B34" s="29"/>
      <c r="C34" s="28"/>
      <c r="D34" s="28"/>
      <c r="E34" s="25" t="s">
        <v>44</v>
      </c>
      <c r="F34" s="97">
        <v>0</v>
      </c>
      <c r="G34" s="28"/>
      <c r="H34" s="28"/>
      <c r="I34" s="98">
        <v>0.15</v>
      </c>
      <c r="J34" s="97">
        <v>0</v>
      </c>
      <c r="K34" s="28"/>
      <c r="L34" s="38"/>
      <c r="M34" s="28"/>
      <c r="N34" s="28"/>
      <c r="O34" s="28"/>
      <c r="P34" s="28"/>
      <c r="Q34" s="28"/>
      <c r="R34" s="28"/>
      <c r="S34" s="28"/>
      <c r="T34" s="28"/>
      <c r="U34" s="28"/>
      <c r="V34" s="28"/>
    </row>
    <row r="35" spans="1:22" s="2" customFormat="1" ht="14.45" hidden="1" customHeight="1">
      <c r="A35" s="28"/>
      <c r="B35" s="29"/>
      <c r="C35" s="28"/>
      <c r="D35" s="28"/>
      <c r="E35" s="25" t="s">
        <v>45</v>
      </c>
      <c r="F35" s="97" t="e">
        <f>ROUND((SUM(AX121:AX166)),  2)</f>
        <v>#REF!</v>
      </c>
      <c r="G35" s="28"/>
      <c r="H35" s="28"/>
      <c r="I35" s="98">
        <v>0.21</v>
      </c>
      <c r="J35" s="97">
        <f>0</f>
        <v>0</v>
      </c>
      <c r="K35" s="28"/>
      <c r="L35" s="38"/>
      <c r="M35" s="28"/>
      <c r="N35" s="28"/>
      <c r="O35" s="28"/>
      <c r="P35" s="28"/>
      <c r="Q35" s="28"/>
      <c r="R35" s="28"/>
      <c r="S35" s="28"/>
      <c r="T35" s="28"/>
      <c r="U35" s="28"/>
      <c r="V35" s="28"/>
    </row>
    <row r="36" spans="1:22" s="2" customFormat="1" ht="14.45" hidden="1" customHeight="1">
      <c r="A36" s="28"/>
      <c r="B36" s="29"/>
      <c r="C36" s="28"/>
      <c r="D36" s="28"/>
      <c r="E36" s="25" t="s">
        <v>46</v>
      </c>
      <c r="F36" s="97" t="e">
        <f>ROUND((SUM(AY121:AY166)),  2)</f>
        <v>#REF!</v>
      </c>
      <c r="G36" s="28"/>
      <c r="H36" s="28"/>
      <c r="I36" s="98">
        <v>0.15</v>
      </c>
      <c r="J36" s="97">
        <f>0</f>
        <v>0</v>
      </c>
      <c r="K36" s="28"/>
      <c r="L36" s="38"/>
      <c r="M36" s="28"/>
      <c r="N36" s="28"/>
      <c r="O36" s="28"/>
      <c r="P36" s="28"/>
      <c r="Q36" s="28"/>
      <c r="R36" s="28"/>
      <c r="S36" s="28"/>
      <c r="T36" s="28"/>
      <c r="U36" s="28"/>
      <c r="V36" s="28"/>
    </row>
    <row r="37" spans="1:22" s="2" customFormat="1" ht="14.45" hidden="1" customHeight="1">
      <c r="A37" s="28"/>
      <c r="B37" s="29"/>
      <c r="C37" s="28"/>
      <c r="D37" s="28"/>
      <c r="E37" s="25" t="s">
        <v>47</v>
      </c>
      <c r="F37" s="97" t="e">
        <f>ROUND((SUM(AZ121:AZ166)),  2)</f>
        <v>#REF!</v>
      </c>
      <c r="G37" s="28"/>
      <c r="H37" s="28"/>
      <c r="I37" s="98">
        <v>0</v>
      </c>
      <c r="J37" s="97">
        <f>0</f>
        <v>0</v>
      </c>
      <c r="K37" s="28"/>
      <c r="L37" s="38"/>
      <c r="M37" s="28"/>
      <c r="N37" s="28"/>
      <c r="O37" s="28"/>
      <c r="P37" s="28"/>
      <c r="Q37" s="28"/>
      <c r="R37" s="28"/>
      <c r="S37" s="28"/>
      <c r="T37" s="28"/>
      <c r="U37" s="28"/>
      <c r="V37" s="28"/>
    </row>
    <row r="38" spans="1:22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M38" s="28"/>
      <c r="N38" s="28"/>
      <c r="O38" s="28"/>
      <c r="P38" s="28"/>
      <c r="Q38" s="28"/>
      <c r="R38" s="28"/>
      <c r="S38" s="28"/>
      <c r="T38" s="28"/>
      <c r="U38" s="28"/>
      <c r="V38" s="28"/>
    </row>
    <row r="39" spans="1:22" s="2" customFormat="1" ht="25.35" customHeight="1">
      <c r="A39" s="28"/>
      <c r="B39" s="29"/>
      <c r="C39" s="99"/>
      <c r="D39" s="100" t="s">
        <v>48</v>
      </c>
      <c r="E39" s="56"/>
      <c r="F39" s="56"/>
      <c r="G39" s="101" t="s">
        <v>49</v>
      </c>
      <c r="H39" s="102" t="s">
        <v>50</v>
      </c>
      <c r="I39" s="56"/>
      <c r="J39" s="103">
        <f>SUM(J30:J37)</f>
        <v>0</v>
      </c>
      <c r="K39" s="104"/>
      <c r="L39" s="38"/>
      <c r="M39" s="28"/>
      <c r="N39" s="28"/>
      <c r="O39" s="28"/>
      <c r="P39" s="28"/>
      <c r="Q39" s="28"/>
      <c r="R39" s="28"/>
      <c r="S39" s="28"/>
      <c r="T39" s="28"/>
      <c r="U39" s="28"/>
      <c r="V39" s="28"/>
    </row>
    <row r="40" spans="1:22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M40" s="28"/>
      <c r="N40" s="28"/>
      <c r="O40" s="28"/>
      <c r="P40" s="28"/>
      <c r="Q40" s="28"/>
      <c r="R40" s="28"/>
      <c r="S40" s="28"/>
      <c r="T40" s="28"/>
      <c r="U40" s="28"/>
      <c r="V40" s="28"/>
    </row>
    <row r="41" spans="1:22" s="1" customFormat="1" ht="14.45" customHeight="1">
      <c r="B41" s="19"/>
      <c r="L41" s="19"/>
    </row>
    <row r="42" spans="1:22" s="1" customFormat="1" ht="14.45" customHeight="1">
      <c r="B42" s="19"/>
      <c r="L42" s="19"/>
    </row>
    <row r="43" spans="1:22" s="1" customFormat="1" ht="14.45" customHeight="1">
      <c r="B43" s="19"/>
      <c r="L43" s="19"/>
    </row>
    <row r="44" spans="1:22" s="1" customFormat="1" ht="14.45" customHeight="1">
      <c r="B44" s="19"/>
      <c r="L44" s="19"/>
    </row>
    <row r="45" spans="1:22" s="1" customFormat="1" ht="14.45" customHeight="1">
      <c r="B45" s="19"/>
      <c r="L45" s="19"/>
    </row>
    <row r="46" spans="1:22" s="1" customFormat="1" ht="14.45" customHeight="1">
      <c r="B46" s="19"/>
      <c r="L46" s="19"/>
    </row>
    <row r="47" spans="1:22" s="1" customFormat="1" ht="14.45" customHeight="1">
      <c r="B47" s="19"/>
      <c r="L47" s="19"/>
    </row>
    <row r="48" spans="1:22" s="1" customFormat="1" ht="14.45" customHeight="1">
      <c r="B48" s="19"/>
      <c r="L48" s="19"/>
    </row>
    <row r="49" spans="1:22" s="1" customFormat="1" ht="14.45" customHeight="1">
      <c r="B49" s="19"/>
      <c r="L49" s="19"/>
    </row>
    <row r="50" spans="1:22" s="2" customFormat="1" ht="14.45" customHeight="1">
      <c r="B50" s="38"/>
      <c r="D50" s="39" t="s">
        <v>51</v>
      </c>
      <c r="E50" s="40"/>
      <c r="F50" s="40"/>
      <c r="G50" s="39" t="s">
        <v>52</v>
      </c>
      <c r="H50" s="40"/>
      <c r="I50" s="40"/>
      <c r="J50" s="40"/>
      <c r="K50" s="40"/>
      <c r="L50" s="38"/>
    </row>
    <row r="51" spans="1:22">
      <c r="B51" s="19"/>
      <c r="L51" s="19"/>
    </row>
    <row r="52" spans="1:22">
      <c r="B52" s="19"/>
      <c r="L52" s="19"/>
    </row>
    <row r="53" spans="1:22">
      <c r="B53" s="19"/>
      <c r="L53" s="19"/>
    </row>
    <row r="54" spans="1:22">
      <c r="B54" s="19"/>
      <c r="L54" s="19"/>
    </row>
    <row r="55" spans="1:22">
      <c r="B55" s="19"/>
      <c r="L55" s="19"/>
    </row>
    <row r="56" spans="1:22">
      <c r="B56" s="19"/>
      <c r="L56" s="19"/>
    </row>
    <row r="57" spans="1:22">
      <c r="B57" s="19"/>
      <c r="L57" s="19"/>
    </row>
    <row r="58" spans="1:22">
      <c r="B58" s="19"/>
      <c r="L58" s="19"/>
    </row>
    <row r="59" spans="1:22">
      <c r="B59" s="19"/>
      <c r="L59" s="19"/>
    </row>
    <row r="60" spans="1:22">
      <c r="B60" s="19"/>
      <c r="L60" s="19"/>
    </row>
    <row r="61" spans="1:22" s="2" customFormat="1" ht="12.75">
      <c r="A61" s="28"/>
      <c r="B61" s="29"/>
      <c r="C61" s="28"/>
      <c r="D61" s="41" t="s">
        <v>53</v>
      </c>
      <c r="E61" s="31"/>
      <c r="F61" s="105" t="s">
        <v>54</v>
      </c>
      <c r="G61" s="41" t="s">
        <v>53</v>
      </c>
      <c r="H61" s="31"/>
      <c r="I61" s="31"/>
      <c r="J61" s="106" t="s">
        <v>54</v>
      </c>
      <c r="K61" s="31"/>
      <c r="L61" s="38"/>
      <c r="M61" s="28"/>
      <c r="N61" s="28"/>
      <c r="O61" s="28"/>
      <c r="P61" s="28"/>
      <c r="Q61" s="28"/>
      <c r="R61" s="28"/>
      <c r="S61" s="28"/>
      <c r="T61" s="28"/>
      <c r="U61" s="28"/>
      <c r="V61" s="28"/>
    </row>
    <row r="62" spans="1:22">
      <c r="B62" s="19"/>
      <c r="L62" s="19"/>
    </row>
    <row r="63" spans="1:22">
      <c r="B63" s="19"/>
      <c r="L63" s="19"/>
    </row>
    <row r="64" spans="1:22">
      <c r="B64" s="19"/>
      <c r="L64" s="19"/>
    </row>
    <row r="65" spans="1:22" s="2" customFormat="1" ht="12.75">
      <c r="A65" s="28"/>
      <c r="B65" s="29"/>
      <c r="C65" s="28"/>
      <c r="D65" s="39" t="s">
        <v>55</v>
      </c>
      <c r="E65" s="42"/>
      <c r="F65" s="42"/>
      <c r="G65" s="39" t="s">
        <v>56</v>
      </c>
      <c r="H65" s="42"/>
      <c r="I65" s="42"/>
      <c r="J65" s="42"/>
      <c r="K65" s="42"/>
      <c r="L65" s="38"/>
      <c r="M65" s="28"/>
      <c r="N65" s="28"/>
      <c r="O65" s="28"/>
      <c r="P65" s="28"/>
      <c r="Q65" s="28"/>
      <c r="R65" s="28"/>
      <c r="S65" s="28"/>
      <c r="T65" s="28"/>
      <c r="U65" s="28"/>
      <c r="V65" s="28"/>
    </row>
    <row r="66" spans="1:22">
      <c r="B66" s="19"/>
      <c r="L66" s="19"/>
    </row>
    <row r="67" spans="1:22">
      <c r="B67" s="19"/>
      <c r="L67" s="19"/>
    </row>
    <row r="68" spans="1:22">
      <c r="B68" s="19"/>
      <c r="L68" s="19"/>
    </row>
    <row r="69" spans="1:22">
      <c r="B69" s="19"/>
      <c r="L69" s="19"/>
    </row>
    <row r="70" spans="1:22">
      <c r="B70" s="19"/>
      <c r="L70" s="19"/>
    </row>
    <row r="71" spans="1:22">
      <c r="B71" s="19"/>
      <c r="L71" s="19"/>
    </row>
    <row r="72" spans="1:22">
      <c r="B72" s="19"/>
      <c r="L72" s="19"/>
    </row>
    <row r="73" spans="1:22">
      <c r="B73" s="19"/>
      <c r="L73" s="19"/>
    </row>
    <row r="74" spans="1:22">
      <c r="B74" s="19"/>
      <c r="L74" s="19"/>
    </row>
    <row r="75" spans="1:22">
      <c r="B75" s="19"/>
      <c r="L75" s="19"/>
    </row>
    <row r="76" spans="1:22" s="2" customFormat="1" ht="12.75">
      <c r="A76" s="28"/>
      <c r="B76" s="29"/>
      <c r="C76" s="28"/>
      <c r="D76" s="41" t="s">
        <v>53</v>
      </c>
      <c r="E76" s="31"/>
      <c r="F76" s="105" t="s">
        <v>54</v>
      </c>
      <c r="G76" s="41" t="s">
        <v>53</v>
      </c>
      <c r="H76" s="31"/>
      <c r="I76" s="31"/>
      <c r="J76" s="106" t="s">
        <v>54</v>
      </c>
      <c r="K76" s="31"/>
      <c r="L76" s="38"/>
      <c r="M76" s="28"/>
      <c r="N76" s="28"/>
      <c r="O76" s="28"/>
      <c r="P76" s="28"/>
      <c r="Q76" s="28"/>
      <c r="R76" s="28"/>
      <c r="S76" s="28"/>
      <c r="T76" s="28"/>
      <c r="U76" s="28"/>
      <c r="V76" s="28"/>
    </row>
    <row r="77" spans="1:22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M77" s="28"/>
      <c r="N77" s="28"/>
      <c r="O77" s="28"/>
      <c r="P77" s="28"/>
      <c r="Q77" s="28"/>
      <c r="R77" s="28"/>
      <c r="S77" s="28"/>
      <c r="T77" s="28"/>
      <c r="U77" s="28"/>
      <c r="V77" s="28"/>
    </row>
    <row r="81" spans="1:38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M81" s="28"/>
      <c r="N81" s="28"/>
      <c r="O81" s="28"/>
      <c r="P81" s="28"/>
      <c r="Q81" s="28"/>
      <c r="R81" s="28"/>
      <c r="S81" s="28"/>
      <c r="T81" s="28"/>
      <c r="U81" s="28"/>
      <c r="V81" s="28"/>
    </row>
    <row r="82" spans="1:38" s="2" customFormat="1" ht="24.95" customHeight="1">
      <c r="A82" s="28"/>
      <c r="B82" s="29"/>
      <c r="C82" s="20" t="s">
        <v>151</v>
      </c>
      <c r="D82" s="28"/>
      <c r="E82" s="28"/>
      <c r="F82" s="28"/>
      <c r="G82" s="28"/>
      <c r="H82" s="28"/>
      <c r="I82" s="28"/>
      <c r="J82" s="28"/>
      <c r="K82" s="28"/>
      <c r="L82" s="38"/>
      <c r="M82" s="28"/>
      <c r="N82" s="28"/>
      <c r="O82" s="28"/>
      <c r="P82" s="28"/>
      <c r="Q82" s="28"/>
      <c r="R82" s="28"/>
      <c r="S82" s="28"/>
      <c r="T82" s="28"/>
      <c r="U82" s="28"/>
      <c r="V82" s="28"/>
    </row>
    <row r="83" spans="1:38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M83" s="28"/>
      <c r="N83" s="28"/>
      <c r="O83" s="28"/>
      <c r="P83" s="28"/>
      <c r="Q83" s="28"/>
      <c r="R83" s="28"/>
      <c r="S83" s="28"/>
      <c r="T83" s="28"/>
      <c r="U83" s="28"/>
      <c r="V83" s="28"/>
    </row>
    <row r="84" spans="1:38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38"/>
      <c r="M84" s="28"/>
      <c r="N84" s="28"/>
      <c r="O84" s="28"/>
      <c r="P84" s="28"/>
      <c r="Q84" s="28"/>
      <c r="R84" s="28"/>
      <c r="S84" s="28"/>
      <c r="T84" s="28"/>
      <c r="U84" s="28"/>
      <c r="V84" s="28"/>
    </row>
    <row r="85" spans="1:38" s="2" customFormat="1" ht="26.25" customHeight="1">
      <c r="A85" s="28"/>
      <c r="B85" s="29"/>
      <c r="C85" s="28"/>
      <c r="D85" s="28"/>
      <c r="E85" s="219" t="str">
        <f>E7</f>
        <v>Uherský Brod, rekonstrukce chodníků 2018 - část 1. Ulice Pod valy</v>
      </c>
      <c r="F85" s="220"/>
      <c r="G85" s="220"/>
      <c r="H85" s="220"/>
      <c r="I85" s="28"/>
      <c r="J85" s="28"/>
      <c r="K85" s="28"/>
      <c r="L85" s="38"/>
      <c r="M85" s="28"/>
      <c r="N85" s="28"/>
      <c r="O85" s="28"/>
      <c r="P85" s="28"/>
      <c r="Q85" s="28"/>
      <c r="R85" s="28"/>
      <c r="S85" s="28"/>
      <c r="T85" s="28"/>
      <c r="U85" s="28"/>
      <c r="V85" s="28"/>
    </row>
    <row r="86" spans="1:38" s="2" customFormat="1" ht="12" customHeight="1">
      <c r="A86" s="28"/>
      <c r="B86" s="29"/>
      <c r="C86" s="25" t="s">
        <v>105</v>
      </c>
      <c r="D86" s="28"/>
      <c r="E86" s="28"/>
      <c r="F86" s="28"/>
      <c r="G86" s="28"/>
      <c r="H86" s="28"/>
      <c r="I86" s="28"/>
      <c r="J86" s="28"/>
      <c r="K86" s="28"/>
      <c r="L86" s="38"/>
      <c r="M86" s="28"/>
      <c r="N86" s="28"/>
      <c r="O86" s="28"/>
      <c r="P86" s="28"/>
      <c r="Q86" s="28"/>
      <c r="R86" s="28"/>
      <c r="S86" s="28"/>
      <c r="T86" s="28"/>
      <c r="U86" s="28"/>
      <c r="V86" s="28"/>
    </row>
    <row r="87" spans="1:38" s="2" customFormat="1" ht="30" customHeight="1">
      <c r="A87" s="28"/>
      <c r="B87" s="29"/>
      <c r="C87" s="28"/>
      <c r="D87" s="28"/>
      <c r="E87" s="216" t="str">
        <f>E9</f>
        <v>1190_UB_ch_Val_02VRN - Uherský Brod, rekonstrukce chodníků 2018 - část 1. Pod Valy. 02 VRN</v>
      </c>
      <c r="F87" s="218"/>
      <c r="G87" s="218"/>
      <c r="H87" s="218"/>
      <c r="I87" s="28"/>
      <c r="J87" s="28"/>
      <c r="K87" s="28"/>
      <c r="L87" s="38"/>
      <c r="M87" s="28"/>
      <c r="N87" s="28"/>
      <c r="O87" s="28"/>
      <c r="P87" s="28"/>
      <c r="Q87" s="28"/>
      <c r="R87" s="28"/>
      <c r="S87" s="28"/>
      <c r="T87" s="28"/>
      <c r="U87" s="28"/>
      <c r="V87" s="28"/>
    </row>
    <row r="88" spans="1:38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M88" s="28"/>
      <c r="N88" s="28"/>
      <c r="O88" s="28"/>
      <c r="P88" s="28"/>
      <c r="Q88" s="28"/>
      <c r="R88" s="28"/>
      <c r="S88" s="28"/>
      <c r="T88" s="28"/>
      <c r="U88" s="28"/>
      <c r="V88" s="28"/>
    </row>
    <row r="89" spans="1:38" s="2" customFormat="1" ht="12" customHeight="1">
      <c r="A89" s="28"/>
      <c r="B89" s="29"/>
      <c r="C89" s="25" t="s">
        <v>20</v>
      </c>
      <c r="D89" s="28"/>
      <c r="E89" s="28"/>
      <c r="F89" s="23" t="str">
        <f>F12</f>
        <v>Uherský Brod</v>
      </c>
      <c r="G89" s="28"/>
      <c r="H89" s="28"/>
      <c r="I89" s="25" t="s">
        <v>22</v>
      </c>
      <c r="J89" s="51" t="str">
        <f>IF(J12="","",J12)</f>
        <v>23. 1. 2023</v>
      </c>
      <c r="K89" s="28"/>
      <c r="L89" s="38"/>
      <c r="M89" s="28"/>
      <c r="N89" s="28"/>
      <c r="O89" s="28"/>
      <c r="P89" s="28"/>
      <c r="Q89" s="28"/>
      <c r="R89" s="28"/>
      <c r="S89" s="28"/>
      <c r="T89" s="28"/>
      <c r="U89" s="28"/>
      <c r="V89" s="28"/>
    </row>
    <row r="90" spans="1:38" s="2" customFormat="1" ht="6.95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M90" s="28"/>
      <c r="N90" s="28"/>
      <c r="O90" s="28"/>
      <c r="P90" s="28"/>
      <c r="Q90" s="28"/>
      <c r="R90" s="28"/>
      <c r="S90" s="28"/>
      <c r="T90" s="28"/>
      <c r="U90" s="28"/>
      <c r="V90" s="28"/>
    </row>
    <row r="91" spans="1:38" s="2" customFormat="1" ht="15.2" customHeight="1">
      <c r="A91" s="28"/>
      <c r="B91" s="29"/>
      <c r="C91" s="25" t="s">
        <v>24</v>
      </c>
      <c r="D91" s="28"/>
      <c r="E91" s="28"/>
      <c r="F91" s="23" t="str">
        <f>E15</f>
        <v>Město Uherský Brod</v>
      </c>
      <c r="G91" s="28"/>
      <c r="H91" s="28"/>
      <c r="I91" s="25" t="s">
        <v>30</v>
      </c>
      <c r="J91" s="26" t="str">
        <f>E21</f>
        <v xml:space="preserve">Ing. Kunčík </v>
      </c>
      <c r="K91" s="28"/>
      <c r="L91" s="38"/>
      <c r="M91" s="28"/>
      <c r="N91" s="28"/>
      <c r="O91" s="28"/>
      <c r="P91" s="28"/>
      <c r="Q91" s="28"/>
      <c r="R91" s="28"/>
      <c r="S91" s="28"/>
      <c r="T91" s="28"/>
      <c r="U91" s="28"/>
      <c r="V91" s="28"/>
    </row>
    <row r="92" spans="1:38" s="2" customFormat="1" ht="15.2" customHeight="1">
      <c r="A92" s="28"/>
      <c r="B92" s="29"/>
      <c r="C92" s="25" t="s">
        <v>28</v>
      </c>
      <c r="D92" s="28"/>
      <c r="E92" s="28"/>
      <c r="F92" s="23" t="str">
        <f>IF(E18="","",E18)</f>
        <v xml:space="preserve"> </v>
      </c>
      <c r="G92" s="28"/>
      <c r="H92" s="28"/>
      <c r="I92" s="25" t="s">
        <v>34</v>
      </c>
      <c r="J92" s="26" t="str">
        <f>E24</f>
        <v>Ing. Kunčík</v>
      </c>
      <c r="K92" s="28"/>
      <c r="L92" s="38"/>
      <c r="M92" s="28"/>
      <c r="N92" s="28"/>
      <c r="O92" s="28"/>
      <c r="P92" s="28"/>
      <c r="Q92" s="28"/>
      <c r="R92" s="28"/>
      <c r="S92" s="28"/>
      <c r="T92" s="28"/>
      <c r="U92" s="28"/>
      <c r="V92" s="28"/>
    </row>
    <row r="93" spans="1:38" s="2" customFormat="1" ht="10.35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M93" s="28"/>
      <c r="N93" s="28"/>
      <c r="O93" s="28"/>
      <c r="P93" s="28"/>
      <c r="Q93" s="28"/>
      <c r="R93" s="28"/>
      <c r="S93" s="28"/>
      <c r="T93" s="28"/>
      <c r="U93" s="28"/>
      <c r="V93" s="28"/>
    </row>
    <row r="94" spans="1:38" s="2" customFormat="1" ht="29.25" customHeight="1">
      <c r="A94" s="28"/>
      <c r="B94" s="29"/>
      <c r="C94" s="107" t="s">
        <v>152</v>
      </c>
      <c r="D94" s="99"/>
      <c r="E94" s="99"/>
      <c r="F94" s="99"/>
      <c r="G94" s="99"/>
      <c r="H94" s="99"/>
      <c r="I94" s="99"/>
      <c r="J94" s="108" t="s">
        <v>153</v>
      </c>
      <c r="K94" s="99"/>
      <c r="L94" s="38"/>
      <c r="M94" s="28"/>
      <c r="N94" s="28"/>
      <c r="O94" s="28"/>
      <c r="P94" s="28"/>
      <c r="Q94" s="28"/>
      <c r="R94" s="28"/>
      <c r="S94" s="28"/>
      <c r="T94" s="28"/>
      <c r="U94" s="28"/>
      <c r="V94" s="28"/>
    </row>
    <row r="95" spans="1:38" s="2" customFormat="1" ht="10.35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M95" s="28"/>
      <c r="N95" s="28"/>
      <c r="O95" s="28"/>
      <c r="P95" s="28"/>
      <c r="Q95" s="28"/>
      <c r="R95" s="28"/>
      <c r="S95" s="28"/>
      <c r="T95" s="28"/>
      <c r="U95" s="28"/>
      <c r="V95" s="28"/>
    </row>
    <row r="96" spans="1:38" s="2" customFormat="1" ht="22.9" customHeight="1">
      <c r="A96" s="28"/>
      <c r="B96" s="29"/>
      <c r="C96" s="109" t="s">
        <v>154</v>
      </c>
      <c r="D96" s="28"/>
      <c r="E96" s="28"/>
      <c r="F96" s="28"/>
      <c r="G96" s="28"/>
      <c r="H96" s="28"/>
      <c r="I96" s="28"/>
      <c r="J96" s="67">
        <f>J121</f>
        <v>0</v>
      </c>
      <c r="K96" s="28"/>
      <c r="L96" s="38"/>
      <c r="M96" s="28"/>
      <c r="N96" s="28"/>
      <c r="O96" s="28"/>
      <c r="P96" s="28"/>
      <c r="Q96" s="28"/>
      <c r="R96" s="28"/>
      <c r="S96" s="28"/>
      <c r="T96" s="28"/>
      <c r="U96" s="28"/>
      <c r="V96" s="28"/>
      <c r="AL96" s="16" t="s">
        <v>155</v>
      </c>
    </row>
    <row r="97" spans="1:22" s="9" customFormat="1" ht="24.95" customHeight="1">
      <c r="B97" s="110"/>
      <c r="D97" s="111" t="s">
        <v>788</v>
      </c>
      <c r="E97" s="112"/>
      <c r="F97" s="112"/>
      <c r="G97" s="112"/>
      <c r="H97" s="112"/>
      <c r="I97" s="112"/>
      <c r="J97" s="113">
        <f>J122</f>
        <v>0</v>
      </c>
      <c r="L97" s="110"/>
    </row>
    <row r="98" spans="1:22" s="10" customFormat="1" ht="19.899999999999999" customHeight="1">
      <c r="B98" s="114"/>
      <c r="D98" s="115" t="s">
        <v>789</v>
      </c>
      <c r="E98" s="116"/>
      <c r="F98" s="116"/>
      <c r="G98" s="116"/>
      <c r="H98" s="116"/>
      <c r="I98" s="116"/>
      <c r="J98" s="117">
        <f>J128</f>
        <v>0</v>
      </c>
      <c r="L98" s="114"/>
    </row>
    <row r="99" spans="1:22" s="10" customFormat="1" ht="19.899999999999999" customHeight="1">
      <c r="B99" s="114"/>
      <c r="D99" s="115" t="s">
        <v>790</v>
      </c>
      <c r="E99" s="116"/>
      <c r="F99" s="116"/>
      <c r="G99" s="116"/>
      <c r="H99" s="116"/>
      <c r="I99" s="116"/>
      <c r="J99" s="117">
        <f>J148</f>
        <v>0</v>
      </c>
      <c r="L99" s="114"/>
    </row>
    <row r="100" spans="1:22" s="10" customFormat="1" ht="19.899999999999999" customHeight="1">
      <c r="B100" s="114"/>
      <c r="D100" s="115" t="s">
        <v>791</v>
      </c>
      <c r="E100" s="116"/>
      <c r="F100" s="116"/>
      <c r="G100" s="116"/>
      <c r="H100" s="116"/>
      <c r="I100" s="116"/>
      <c r="J100" s="117">
        <v>0</v>
      </c>
      <c r="L100" s="114"/>
    </row>
    <row r="101" spans="1:22" s="10" customFormat="1" ht="19.899999999999999" customHeight="1">
      <c r="B101" s="114"/>
      <c r="D101" s="115" t="s">
        <v>792</v>
      </c>
      <c r="E101" s="116"/>
      <c r="F101" s="116"/>
      <c r="G101" s="116"/>
      <c r="H101" s="116"/>
      <c r="I101" s="116"/>
      <c r="J101" s="117">
        <v>0</v>
      </c>
      <c r="L101" s="114"/>
    </row>
    <row r="102" spans="1:22" s="2" customFormat="1" ht="21.75" customHeight="1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38"/>
      <c r="M102" s="28"/>
      <c r="N102" s="28"/>
      <c r="O102" s="28"/>
      <c r="P102" s="28"/>
      <c r="Q102" s="28"/>
      <c r="R102" s="28"/>
      <c r="S102" s="28"/>
      <c r="T102" s="28"/>
      <c r="U102" s="28"/>
      <c r="V102" s="28"/>
    </row>
    <row r="103" spans="1:22" s="2" customFormat="1" ht="6.95" customHeight="1">
      <c r="A103" s="28"/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8"/>
      <c r="M103" s="28"/>
      <c r="N103" s="28"/>
      <c r="O103" s="28"/>
      <c r="P103" s="28"/>
      <c r="Q103" s="28"/>
      <c r="R103" s="28"/>
      <c r="S103" s="28"/>
      <c r="T103" s="28"/>
      <c r="U103" s="28"/>
      <c r="V103" s="28"/>
    </row>
    <row r="107" spans="1:22" s="2" customFormat="1" ht="6.95" customHeight="1">
      <c r="A107" s="28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8"/>
      <c r="M107" s="28"/>
      <c r="N107" s="28"/>
      <c r="O107" s="28"/>
      <c r="P107" s="28"/>
      <c r="Q107" s="28"/>
      <c r="R107" s="28"/>
      <c r="S107" s="28"/>
      <c r="T107" s="28"/>
      <c r="U107" s="28"/>
      <c r="V107" s="28"/>
    </row>
    <row r="108" spans="1:22" s="2" customFormat="1" ht="24.95" customHeight="1">
      <c r="A108" s="28"/>
      <c r="B108" s="29"/>
      <c r="C108" s="20" t="s">
        <v>169</v>
      </c>
      <c r="D108" s="28"/>
      <c r="E108" s="28"/>
      <c r="F108" s="28"/>
      <c r="G108" s="28"/>
      <c r="H108" s="28"/>
      <c r="I108" s="28"/>
      <c r="J108" s="28"/>
      <c r="K108" s="28"/>
      <c r="L108" s="38"/>
      <c r="M108" s="28"/>
      <c r="N108" s="28"/>
      <c r="O108" s="28"/>
      <c r="P108" s="28"/>
      <c r="Q108" s="28"/>
      <c r="R108" s="28"/>
      <c r="S108" s="28"/>
      <c r="T108" s="28"/>
      <c r="U108" s="28"/>
      <c r="V108" s="28"/>
    </row>
    <row r="109" spans="1:22" s="2" customFormat="1" ht="6.95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38"/>
      <c r="M109" s="28"/>
      <c r="N109" s="28"/>
      <c r="O109" s="28"/>
      <c r="P109" s="28"/>
      <c r="Q109" s="28"/>
      <c r="R109" s="28"/>
      <c r="S109" s="28"/>
      <c r="T109" s="28"/>
      <c r="U109" s="28"/>
      <c r="V109" s="28"/>
    </row>
    <row r="110" spans="1:22" s="2" customFormat="1" ht="12" customHeight="1">
      <c r="A110" s="28"/>
      <c r="B110" s="29"/>
      <c r="C110" s="25" t="s">
        <v>14</v>
      </c>
      <c r="D110" s="28"/>
      <c r="E110" s="28"/>
      <c r="F110" s="28"/>
      <c r="G110" s="28"/>
      <c r="H110" s="28"/>
      <c r="I110" s="28"/>
      <c r="J110" s="28"/>
      <c r="K110" s="28"/>
      <c r="L110" s="38"/>
      <c r="M110" s="28"/>
      <c r="N110" s="28"/>
      <c r="O110" s="28"/>
      <c r="P110" s="28"/>
      <c r="Q110" s="28"/>
      <c r="R110" s="28"/>
      <c r="S110" s="28"/>
      <c r="T110" s="28"/>
      <c r="U110" s="28"/>
      <c r="V110" s="28"/>
    </row>
    <row r="111" spans="1:22" s="2" customFormat="1" ht="26.25" customHeight="1">
      <c r="A111" s="28"/>
      <c r="B111" s="29"/>
      <c r="C111" s="28"/>
      <c r="D111" s="28"/>
      <c r="E111" s="219" t="str">
        <f>E7</f>
        <v>Uherský Brod, rekonstrukce chodníků 2018 - část 1. Ulice Pod valy</v>
      </c>
      <c r="F111" s="220"/>
      <c r="G111" s="220"/>
      <c r="H111" s="220"/>
      <c r="I111" s="28"/>
      <c r="J111" s="28"/>
      <c r="K111" s="28"/>
      <c r="L111" s="38"/>
      <c r="M111" s="28"/>
      <c r="N111" s="28"/>
      <c r="O111" s="28"/>
      <c r="P111" s="28"/>
      <c r="Q111" s="28"/>
      <c r="R111" s="28"/>
      <c r="S111" s="28"/>
      <c r="T111" s="28"/>
      <c r="U111" s="28"/>
      <c r="V111" s="28"/>
    </row>
    <row r="112" spans="1:22" s="2" customFormat="1" ht="12" customHeight="1">
      <c r="A112" s="28"/>
      <c r="B112" s="29"/>
      <c r="C112" s="25" t="s">
        <v>105</v>
      </c>
      <c r="D112" s="28"/>
      <c r="E112" s="28"/>
      <c r="F112" s="28"/>
      <c r="G112" s="28"/>
      <c r="H112" s="28"/>
      <c r="I112" s="28"/>
      <c r="J112" s="28"/>
      <c r="K112" s="28"/>
      <c r="L112" s="38"/>
      <c r="M112" s="28"/>
      <c r="N112" s="28"/>
      <c r="O112" s="28"/>
      <c r="P112" s="28"/>
      <c r="Q112" s="28"/>
      <c r="R112" s="28"/>
      <c r="S112" s="28"/>
      <c r="T112" s="28"/>
      <c r="U112" s="28"/>
      <c r="V112" s="28"/>
    </row>
    <row r="113" spans="1:56" s="2" customFormat="1" ht="30" customHeight="1">
      <c r="A113" s="28"/>
      <c r="B113" s="29"/>
      <c r="C113" s="28"/>
      <c r="D113" s="28"/>
      <c r="E113" s="216" t="str">
        <f>E9</f>
        <v>1190_UB_ch_Val_02VRN - Uherský Brod, rekonstrukce chodníků 2018 - část 1. Pod Valy. 02 VRN</v>
      </c>
      <c r="F113" s="218"/>
      <c r="G113" s="218"/>
      <c r="H113" s="218"/>
      <c r="I113" s="28"/>
      <c r="J113" s="28"/>
      <c r="K113" s="28"/>
      <c r="L113" s="38"/>
      <c r="M113" s="28"/>
      <c r="N113" s="28"/>
      <c r="O113" s="28"/>
      <c r="P113" s="28"/>
      <c r="Q113" s="28"/>
      <c r="R113" s="28"/>
      <c r="S113" s="28"/>
      <c r="T113" s="28"/>
      <c r="U113" s="28"/>
      <c r="V113" s="28"/>
    </row>
    <row r="114" spans="1:56" s="2" customFormat="1" ht="6.9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M114" s="28"/>
      <c r="N114" s="28"/>
      <c r="O114" s="28"/>
      <c r="P114" s="28"/>
      <c r="Q114" s="28"/>
      <c r="R114" s="28"/>
      <c r="S114" s="28"/>
      <c r="T114" s="28"/>
      <c r="U114" s="28"/>
      <c r="V114" s="28"/>
    </row>
    <row r="115" spans="1:56" s="2" customFormat="1" ht="12" customHeight="1">
      <c r="A115" s="28"/>
      <c r="B115" s="29"/>
      <c r="C115" s="25" t="s">
        <v>20</v>
      </c>
      <c r="D115" s="28"/>
      <c r="E115" s="28"/>
      <c r="F115" s="23" t="str">
        <f>F12</f>
        <v>Uherský Brod</v>
      </c>
      <c r="G115" s="28"/>
      <c r="H115" s="28"/>
      <c r="I115" s="25" t="s">
        <v>22</v>
      </c>
      <c r="J115" s="51" t="str">
        <f>IF(J12="","",J12)</f>
        <v>23. 1. 2023</v>
      </c>
      <c r="K115" s="28"/>
      <c r="L115" s="38"/>
      <c r="M115" s="28"/>
      <c r="N115" s="28"/>
      <c r="O115" s="28"/>
      <c r="P115" s="28"/>
      <c r="Q115" s="28"/>
      <c r="R115" s="28"/>
      <c r="S115" s="28"/>
      <c r="T115" s="28"/>
      <c r="U115" s="28"/>
      <c r="V115" s="28"/>
    </row>
    <row r="116" spans="1:56" s="2" customFormat="1" ht="6.9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M116" s="28"/>
      <c r="N116" s="28"/>
      <c r="O116" s="28"/>
      <c r="P116" s="28"/>
      <c r="Q116" s="28"/>
      <c r="R116" s="28"/>
      <c r="S116" s="28"/>
      <c r="T116" s="28"/>
      <c r="U116" s="28"/>
      <c r="V116" s="28"/>
    </row>
    <row r="117" spans="1:56" s="2" customFormat="1" ht="15.2" customHeight="1">
      <c r="A117" s="28"/>
      <c r="B117" s="29"/>
      <c r="C117" s="25" t="s">
        <v>24</v>
      </c>
      <c r="D117" s="28"/>
      <c r="E117" s="28"/>
      <c r="F117" s="23" t="str">
        <f>E15</f>
        <v>Město Uherský Brod</v>
      </c>
      <c r="G117" s="28"/>
      <c r="H117" s="28"/>
      <c r="I117" s="25" t="s">
        <v>30</v>
      </c>
      <c r="J117" s="26" t="str">
        <f>E21</f>
        <v xml:space="preserve">Ing. Kunčík </v>
      </c>
      <c r="K117" s="28"/>
      <c r="L117" s="38"/>
      <c r="M117" s="28"/>
      <c r="N117" s="28"/>
      <c r="O117" s="28"/>
      <c r="P117" s="28"/>
      <c r="Q117" s="28"/>
      <c r="R117" s="28"/>
      <c r="S117" s="28"/>
      <c r="T117" s="28"/>
      <c r="U117" s="28"/>
      <c r="V117" s="28"/>
    </row>
    <row r="118" spans="1:56" s="2" customFormat="1" ht="15.2" customHeight="1">
      <c r="A118" s="28"/>
      <c r="B118" s="29"/>
      <c r="C118" s="25" t="s">
        <v>28</v>
      </c>
      <c r="D118" s="28"/>
      <c r="E118" s="28"/>
      <c r="F118" s="23" t="str">
        <f>IF(E18="","",E18)</f>
        <v xml:space="preserve"> </v>
      </c>
      <c r="G118" s="28"/>
      <c r="H118" s="28"/>
      <c r="I118" s="25" t="s">
        <v>34</v>
      </c>
      <c r="J118" s="26" t="str">
        <f>E24</f>
        <v>Ing. Kunčík</v>
      </c>
      <c r="K118" s="28"/>
      <c r="L118" s="38"/>
      <c r="M118" s="28"/>
      <c r="N118" s="28"/>
      <c r="O118" s="28"/>
      <c r="P118" s="28"/>
      <c r="Q118" s="28"/>
      <c r="R118" s="28"/>
      <c r="S118" s="28"/>
      <c r="T118" s="28"/>
      <c r="U118" s="28"/>
      <c r="V118" s="28"/>
    </row>
    <row r="119" spans="1:56" s="2" customFormat="1" ht="10.3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M119" s="28"/>
      <c r="N119" s="28"/>
      <c r="O119" s="28"/>
      <c r="P119" s="28"/>
      <c r="Q119" s="28"/>
      <c r="R119" s="28"/>
      <c r="S119" s="28"/>
      <c r="T119" s="28"/>
      <c r="U119" s="28"/>
      <c r="V119" s="28"/>
    </row>
    <row r="120" spans="1:56" s="11" customFormat="1" ht="29.25" customHeight="1">
      <c r="A120" s="118"/>
      <c r="B120" s="119"/>
      <c r="C120" s="120" t="s">
        <v>170</v>
      </c>
      <c r="D120" s="121" t="s">
        <v>63</v>
      </c>
      <c r="E120" s="121" t="s">
        <v>59</v>
      </c>
      <c r="F120" s="121" t="s">
        <v>60</v>
      </c>
      <c r="G120" s="121" t="s">
        <v>171</v>
      </c>
      <c r="H120" s="121" t="s">
        <v>172</v>
      </c>
      <c r="I120" s="121" t="s">
        <v>173</v>
      </c>
      <c r="J120" s="121" t="s">
        <v>153</v>
      </c>
      <c r="K120" s="122" t="s">
        <v>174</v>
      </c>
      <c r="L120" s="123"/>
      <c r="M120" s="118"/>
      <c r="N120" s="118"/>
      <c r="O120" s="118"/>
      <c r="P120" s="118"/>
      <c r="Q120" s="118"/>
      <c r="R120" s="118"/>
      <c r="S120" s="118"/>
      <c r="T120" s="118"/>
      <c r="U120" s="118"/>
      <c r="V120" s="118"/>
    </row>
    <row r="121" spans="1:56" s="2" customFormat="1" ht="22.9" customHeight="1">
      <c r="A121" s="28"/>
      <c r="B121" s="29"/>
      <c r="C121" s="65" t="s">
        <v>175</v>
      </c>
      <c r="D121" s="28"/>
      <c r="E121" s="28"/>
      <c r="F121" s="28"/>
      <c r="G121" s="28"/>
      <c r="H121" s="28"/>
      <c r="I121" s="28"/>
      <c r="J121" s="124">
        <f>J122</f>
        <v>0</v>
      </c>
      <c r="K121" s="28"/>
      <c r="L121" s="29"/>
      <c r="M121" s="28"/>
      <c r="N121" s="28"/>
      <c r="O121" s="28"/>
      <c r="P121" s="28"/>
      <c r="Q121" s="28"/>
      <c r="R121" s="28"/>
      <c r="S121" s="28"/>
      <c r="T121" s="28"/>
      <c r="U121" s="28"/>
      <c r="V121" s="28"/>
      <c r="AK121" s="16" t="s">
        <v>77</v>
      </c>
      <c r="AL121" s="16" t="s">
        <v>155</v>
      </c>
      <c r="BB121" s="125" t="e">
        <f>BB122</f>
        <v>#REF!</v>
      </c>
    </row>
    <row r="122" spans="1:56" s="12" customFormat="1" ht="25.9" customHeight="1">
      <c r="B122" s="126"/>
      <c r="D122" s="127" t="s">
        <v>77</v>
      </c>
      <c r="E122" s="128" t="s">
        <v>793</v>
      </c>
      <c r="F122" s="128" t="s">
        <v>794</v>
      </c>
      <c r="J122" s="129">
        <f>J123+J126+J136+J155+J160</f>
        <v>0</v>
      </c>
      <c r="L122" s="126"/>
      <c r="AI122" s="127" t="s">
        <v>120</v>
      </c>
      <c r="AK122" s="130" t="s">
        <v>77</v>
      </c>
      <c r="AL122" s="130" t="s">
        <v>78</v>
      </c>
      <c r="AP122" s="127" t="s">
        <v>178</v>
      </c>
      <c r="BB122" s="131" t="e">
        <f>BB123+SUM(BB124:BB128)+BB148+#REF!+#REF!</f>
        <v>#REF!</v>
      </c>
    </row>
    <row r="123" spans="1:56" s="2" customFormat="1" ht="24.2" customHeight="1">
      <c r="A123" s="28"/>
      <c r="B123" s="134"/>
      <c r="C123" s="135">
        <v>1</v>
      </c>
      <c r="D123" s="135" t="s">
        <v>180</v>
      </c>
      <c r="E123" s="136" t="s">
        <v>797</v>
      </c>
      <c r="F123" s="165" t="s">
        <v>847</v>
      </c>
      <c r="G123" s="138" t="s">
        <v>848</v>
      </c>
      <c r="H123" s="139">
        <v>1</v>
      </c>
      <c r="I123" s="140"/>
      <c r="J123" s="140">
        <f>H123*I123</f>
        <v>0</v>
      </c>
      <c r="K123" s="137" t="s">
        <v>184</v>
      </c>
      <c r="L123" s="29"/>
      <c r="M123" s="28"/>
      <c r="N123" s="28"/>
      <c r="O123" s="28"/>
      <c r="P123" s="28"/>
      <c r="Q123" s="28"/>
      <c r="R123" s="28"/>
      <c r="S123" s="28"/>
      <c r="T123" s="28"/>
      <c r="U123" s="28"/>
      <c r="V123" s="28"/>
      <c r="AI123" s="141" t="s">
        <v>795</v>
      </c>
      <c r="AK123" s="141" t="s">
        <v>180</v>
      </c>
      <c r="AL123" s="141" t="s">
        <v>86</v>
      </c>
      <c r="AP123" s="16" t="s">
        <v>178</v>
      </c>
      <c r="AV123" s="142" t="e">
        <f>IF(#REF!="základní",J123,0)</f>
        <v>#REF!</v>
      </c>
      <c r="AW123" s="142" t="e">
        <f>IF(#REF!="snížená",J123,0)</f>
        <v>#REF!</v>
      </c>
      <c r="AX123" s="142" t="e">
        <f>IF(#REF!="zákl. přenesená",J123,0)</f>
        <v>#REF!</v>
      </c>
      <c r="AY123" s="142" t="e">
        <f>IF(#REF!="sníž. přenesená",J123,0)</f>
        <v>#REF!</v>
      </c>
      <c r="AZ123" s="142" t="e">
        <f>IF(#REF!="nulová",J123,0)</f>
        <v>#REF!</v>
      </c>
      <c r="BA123" s="16" t="s">
        <v>86</v>
      </c>
      <c r="BB123" s="142">
        <f>ROUND(I123*H123,2)</f>
        <v>0</v>
      </c>
      <c r="BC123" s="16" t="s">
        <v>795</v>
      </c>
      <c r="BD123" s="141" t="s">
        <v>796</v>
      </c>
    </row>
    <row r="124" spans="1:56" s="2" customFormat="1">
      <c r="A124" s="28"/>
      <c r="B124" s="29"/>
      <c r="C124" s="164"/>
      <c r="D124" s="143" t="s">
        <v>187</v>
      </c>
      <c r="E124" s="164"/>
      <c r="F124" s="166" t="s">
        <v>798</v>
      </c>
      <c r="G124" s="164"/>
      <c r="H124" s="164"/>
      <c r="I124" s="164"/>
      <c r="J124" s="164"/>
      <c r="K124" s="164"/>
      <c r="L124" s="29"/>
      <c r="M124" s="28"/>
      <c r="N124" s="28"/>
      <c r="O124" s="28"/>
      <c r="P124" s="28"/>
      <c r="Q124" s="28"/>
      <c r="R124" s="28"/>
      <c r="S124" s="28"/>
      <c r="T124" s="28"/>
      <c r="U124" s="28"/>
      <c r="V124" s="28"/>
      <c r="AK124" s="16" t="s">
        <v>187</v>
      </c>
      <c r="AL124" s="16" t="s">
        <v>86</v>
      </c>
    </row>
    <row r="125" spans="1:56" s="2" customFormat="1" ht="24.2" customHeight="1">
      <c r="A125" s="28"/>
      <c r="B125" s="134"/>
      <c r="C125" s="164"/>
      <c r="D125" s="143" t="s">
        <v>629</v>
      </c>
      <c r="E125" s="164"/>
      <c r="F125" s="167" t="s">
        <v>800</v>
      </c>
      <c r="G125" s="164"/>
      <c r="H125" s="164"/>
      <c r="I125" s="164"/>
      <c r="J125" s="164"/>
      <c r="K125" s="164"/>
      <c r="L125" s="29"/>
      <c r="M125" s="28"/>
      <c r="N125" s="28"/>
      <c r="O125" s="28"/>
      <c r="P125" s="28"/>
      <c r="Q125" s="28"/>
      <c r="R125" s="28"/>
      <c r="S125" s="28"/>
      <c r="T125" s="28"/>
      <c r="U125" s="28"/>
      <c r="V125" s="28"/>
      <c r="AI125" s="141" t="s">
        <v>795</v>
      </c>
      <c r="AK125" s="141" t="s">
        <v>180</v>
      </c>
      <c r="AL125" s="141" t="s">
        <v>86</v>
      </c>
      <c r="AP125" s="16" t="s">
        <v>178</v>
      </c>
      <c r="AV125" s="142" t="e">
        <f>IF(#REF!="základní",J125,0)</f>
        <v>#REF!</v>
      </c>
      <c r="AW125" s="142" t="e">
        <f>IF(#REF!="snížená",J125,0)</f>
        <v>#REF!</v>
      </c>
      <c r="AX125" s="142" t="e">
        <f>IF(#REF!="zákl. přenesená",J125,0)</f>
        <v>#REF!</v>
      </c>
      <c r="AY125" s="142" t="e">
        <f>IF(#REF!="sníž. přenesená",J125,0)</f>
        <v>#REF!</v>
      </c>
      <c r="AZ125" s="142" t="e">
        <f>IF(#REF!="nulová",J125,0)</f>
        <v>#REF!</v>
      </c>
      <c r="BA125" s="16" t="s">
        <v>86</v>
      </c>
      <c r="BB125" s="142">
        <f>ROUND(I125*H125,2)</f>
        <v>0</v>
      </c>
      <c r="BC125" s="16" t="s">
        <v>795</v>
      </c>
      <c r="BD125" s="141" t="s">
        <v>799</v>
      </c>
    </row>
    <row r="126" spans="1:56" s="2" customFormat="1" ht="12.75">
      <c r="A126" s="28"/>
      <c r="B126" s="29"/>
      <c r="C126" s="12"/>
      <c r="D126" s="127" t="s">
        <v>77</v>
      </c>
      <c r="E126" s="132" t="s">
        <v>801</v>
      </c>
      <c r="F126" s="168" t="s">
        <v>802</v>
      </c>
      <c r="G126" s="12"/>
      <c r="H126" s="12"/>
      <c r="I126" s="12"/>
      <c r="J126" s="133">
        <f>J127+J130+J133</f>
        <v>0</v>
      </c>
      <c r="K126" s="12"/>
      <c r="L126" s="29"/>
      <c r="M126" s="28"/>
      <c r="N126" s="28"/>
      <c r="O126" s="28"/>
      <c r="P126" s="28"/>
      <c r="Q126" s="28"/>
      <c r="R126" s="28"/>
      <c r="S126" s="28"/>
      <c r="T126" s="28"/>
      <c r="U126" s="28"/>
      <c r="V126" s="28"/>
      <c r="AK126" s="16" t="s">
        <v>187</v>
      </c>
      <c r="AL126" s="16" t="s">
        <v>86</v>
      </c>
    </row>
    <row r="127" spans="1:56" s="2" customFormat="1" ht="19.5" customHeight="1">
      <c r="A127" s="28"/>
      <c r="B127" s="29"/>
      <c r="C127" s="135">
        <v>2</v>
      </c>
      <c r="D127" s="135" t="s">
        <v>180</v>
      </c>
      <c r="E127" s="136" t="s">
        <v>803</v>
      </c>
      <c r="F127" s="165" t="s">
        <v>849</v>
      </c>
      <c r="G127" s="138" t="s">
        <v>848</v>
      </c>
      <c r="H127" s="139">
        <v>1</v>
      </c>
      <c r="I127" s="140"/>
      <c r="J127" s="140">
        <f>ROUND(I127*H127,2)</f>
        <v>0</v>
      </c>
      <c r="K127" s="137" t="s">
        <v>184</v>
      </c>
      <c r="L127" s="29"/>
      <c r="M127" s="28"/>
      <c r="N127" s="28"/>
      <c r="O127" s="28"/>
      <c r="P127" s="28"/>
      <c r="Q127" s="28"/>
      <c r="R127" s="28"/>
      <c r="S127" s="28"/>
      <c r="T127" s="28"/>
      <c r="U127" s="28"/>
      <c r="V127" s="28"/>
      <c r="AK127" s="16" t="s">
        <v>629</v>
      </c>
      <c r="AL127" s="16" t="s">
        <v>86</v>
      </c>
    </row>
    <row r="128" spans="1:56" s="12" customFormat="1" ht="43.5" customHeight="1">
      <c r="B128" s="126"/>
      <c r="C128" s="164"/>
      <c r="D128" s="143" t="s">
        <v>187</v>
      </c>
      <c r="E128" s="164"/>
      <c r="F128" s="166" t="s">
        <v>850</v>
      </c>
      <c r="G128" s="164"/>
      <c r="H128" s="164"/>
      <c r="I128" s="164"/>
      <c r="J128" s="164"/>
      <c r="K128" s="164"/>
      <c r="L128" s="126"/>
      <c r="AI128" s="127" t="s">
        <v>120</v>
      </c>
      <c r="AK128" s="130" t="s">
        <v>77</v>
      </c>
      <c r="AL128" s="130" t="s">
        <v>86</v>
      </c>
      <c r="AP128" s="127" t="s">
        <v>178</v>
      </c>
      <c r="BB128" s="131">
        <f>SUM(BB129:BB147)</f>
        <v>0</v>
      </c>
    </row>
    <row r="129" spans="1:56" s="2" customFormat="1" ht="16.5" customHeight="1">
      <c r="A129" s="28"/>
      <c r="B129" s="134"/>
      <c r="C129" s="164"/>
      <c r="D129" s="145" t="s">
        <v>189</v>
      </c>
      <c r="E129" s="164"/>
      <c r="F129" s="169" t="s">
        <v>805</v>
      </c>
      <c r="G129" s="164"/>
      <c r="H129" s="164"/>
      <c r="I129" s="164"/>
      <c r="J129" s="164"/>
      <c r="K129" s="164"/>
      <c r="L129" s="29"/>
      <c r="M129" s="28"/>
      <c r="N129" s="28"/>
      <c r="O129" s="28"/>
      <c r="P129" s="28"/>
      <c r="Q129" s="28"/>
      <c r="R129" s="28"/>
      <c r="S129" s="28"/>
      <c r="T129" s="28"/>
      <c r="U129" s="28"/>
      <c r="V129" s="28"/>
      <c r="AI129" s="141" t="s">
        <v>795</v>
      </c>
      <c r="AK129" s="141" t="s">
        <v>180</v>
      </c>
      <c r="AL129" s="141" t="s">
        <v>88</v>
      </c>
      <c r="AP129" s="16" t="s">
        <v>178</v>
      </c>
      <c r="AV129" s="142" t="e">
        <f>IF(#REF!="základní",J129,0)</f>
        <v>#REF!</v>
      </c>
      <c r="AW129" s="142" t="e">
        <f>IF(#REF!="snížená",J129,0)</f>
        <v>#REF!</v>
      </c>
      <c r="AX129" s="142" t="e">
        <f>IF(#REF!="zákl. přenesená",J129,0)</f>
        <v>#REF!</v>
      </c>
      <c r="AY129" s="142" t="e">
        <f>IF(#REF!="sníž. přenesená",J129,0)</f>
        <v>#REF!</v>
      </c>
      <c r="AZ129" s="142" t="e">
        <f>IF(#REF!="nulová",J129,0)</f>
        <v>#REF!</v>
      </c>
      <c r="BA129" s="16" t="s">
        <v>86</v>
      </c>
      <c r="BB129" s="142">
        <f>ROUND(I129*H129,2)</f>
        <v>0</v>
      </c>
      <c r="BC129" s="16" t="s">
        <v>795</v>
      </c>
      <c r="BD129" s="141" t="s">
        <v>804</v>
      </c>
    </row>
    <row r="130" spans="1:56" s="2" customFormat="1" ht="24">
      <c r="A130" s="28"/>
      <c r="B130" s="29"/>
      <c r="C130" s="135">
        <v>3</v>
      </c>
      <c r="D130" s="135" t="s">
        <v>180</v>
      </c>
      <c r="E130" s="136" t="s">
        <v>806</v>
      </c>
      <c r="F130" s="165" t="s">
        <v>851</v>
      </c>
      <c r="G130" s="138" t="s">
        <v>848</v>
      </c>
      <c r="H130" s="139">
        <v>1</v>
      </c>
      <c r="I130" s="140"/>
      <c r="J130" s="140">
        <f>ROUND(I130*H130,2)</f>
        <v>0</v>
      </c>
      <c r="K130" s="137" t="s">
        <v>184</v>
      </c>
      <c r="L130" s="29"/>
      <c r="M130" s="28"/>
      <c r="N130" s="28"/>
      <c r="O130" s="28"/>
      <c r="P130" s="28"/>
      <c r="Q130" s="28"/>
      <c r="R130" s="28"/>
      <c r="S130" s="28"/>
      <c r="T130" s="28"/>
      <c r="U130" s="28"/>
      <c r="V130" s="28"/>
      <c r="AK130" s="16" t="s">
        <v>187</v>
      </c>
      <c r="AL130" s="16" t="s">
        <v>88</v>
      </c>
    </row>
    <row r="131" spans="1:56" s="2" customFormat="1" ht="58.5">
      <c r="A131" s="28"/>
      <c r="B131" s="29"/>
      <c r="C131" s="164"/>
      <c r="D131" s="143" t="s">
        <v>187</v>
      </c>
      <c r="E131" s="164"/>
      <c r="F131" s="166" t="s">
        <v>852</v>
      </c>
      <c r="G131" s="164"/>
      <c r="H131" s="164"/>
      <c r="I131" s="164"/>
      <c r="J131" s="164"/>
      <c r="K131" s="164"/>
      <c r="L131" s="29"/>
      <c r="M131" s="28"/>
      <c r="N131" s="28"/>
      <c r="O131" s="28"/>
      <c r="P131" s="28"/>
      <c r="Q131" s="28"/>
      <c r="R131" s="28"/>
      <c r="S131" s="28"/>
      <c r="T131" s="28"/>
      <c r="U131" s="28"/>
      <c r="V131" s="28"/>
      <c r="AK131" s="16" t="s">
        <v>189</v>
      </c>
      <c r="AL131" s="16" t="s">
        <v>88</v>
      </c>
    </row>
    <row r="132" spans="1:56" s="2" customFormat="1" ht="16.5" customHeight="1">
      <c r="A132" s="28"/>
      <c r="B132" s="134"/>
      <c r="C132" s="164"/>
      <c r="D132" s="145" t="s">
        <v>189</v>
      </c>
      <c r="E132" s="164"/>
      <c r="F132" s="169" t="s">
        <v>808</v>
      </c>
      <c r="G132" s="164"/>
      <c r="H132" s="164"/>
      <c r="I132" s="164"/>
      <c r="J132" s="164"/>
      <c r="K132" s="164"/>
      <c r="L132" s="29"/>
      <c r="M132" s="28"/>
      <c r="N132" s="28"/>
      <c r="O132" s="28"/>
      <c r="P132" s="28"/>
      <c r="Q132" s="28"/>
      <c r="R132" s="28"/>
      <c r="S132" s="28"/>
      <c r="T132" s="28"/>
      <c r="U132" s="28"/>
      <c r="V132" s="28"/>
      <c r="AI132" s="141" t="s">
        <v>795</v>
      </c>
      <c r="AK132" s="141" t="s">
        <v>180</v>
      </c>
      <c r="AL132" s="141" t="s">
        <v>88</v>
      </c>
      <c r="AP132" s="16" t="s">
        <v>178</v>
      </c>
      <c r="AV132" s="142" t="e">
        <f>IF(#REF!="základní",J132,0)</f>
        <v>#REF!</v>
      </c>
      <c r="AW132" s="142" t="e">
        <f>IF(#REF!="snížená",J132,0)</f>
        <v>#REF!</v>
      </c>
      <c r="AX132" s="142" t="e">
        <f>IF(#REF!="zákl. přenesená",J132,0)</f>
        <v>#REF!</v>
      </c>
      <c r="AY132" s="142" t="e">
        <f>IF(#REF!="sníž. přenesená",J132,0)</f>
        <v>#REF!</v>
      </c>
      <c r="AZ132" s="142" t="e">
        <f>IF(#REF!="nulová",J132,0)</f>
        <v>#REF!</v>
      </c>
      <c r="BA132" s="16" t="s">
        <v>86</v>
      </c>
      <c r="BB132" s="142">
        <f>ROUND(I132*H132,2)</f>
        <v>0</v>
      </c>
      <c r="BC132" s="16" t="s">
        <v>795</v>
      </c>
      <c r="BD132" s="141" t="s">
        <v>807</v>
      </c>
    </row>
    <row r="133" spans="1:56" s="2" customFormat="1" ht="24">
      <c r="A133" s="28"/>
      <c r="B133" s="29"/>
      <c r="C133" s="135">
        <v>4</v>
      </c>
      <c r="D133" s="135" t="s">
        <v>180</v>
      </c>
      <c r="E133" s="136" t="s">
        <v>809</v>
      </c>
      <c r="F133" s="165" t="s">
        <v>853</v>
      </c>
      <c r="G133" s="138" t="s">
        <v>848</v>
      </c>
      <c r="H133" s="139">
        <v>1</v>
      </c>
      <c r="I133" s="140"/>
      <c r="J133" s="140">
        <f>ROUND(I133*H133,2)</f>
        <v>0</v>
      </c>
      <c r="K133" s="137" t="s">
        <v>184</v>
      </c>
      <c r="L133" s="29"/>
      <c r="M133" s="28"/>
      <c r="N133" s="28"/>
      <c r="O133" s="28"/>
      <c r="P133" s="28"/>
      <c r="Q133" s="28"/>
      <c r="R133" s="28"/>
      <c r="S133" s="28"/>
      <c r="T133" s="28"/>
      <c r="U133" s="28"/>
      <c r="V133" s="28"/>
      <c r="AK133" s="16" t="s">
        <v>187</v>
      </c>
      <c r="AL133" s="16" t="s">
        <v>88</v>
      </c>
    </row>
    <row r="134" spans="1:56" s="2" customFormat="1">
      <c r="A134" s="28"/>
      <c r="B134" s="29"/>
      <c r="C134" s="164"/>
      <c r="D134" s="143" t="s">
        <v>187</v>
      </c>
      <c r="E134" s="164"/>
      <c r="F134" s="166" t="s">
        <v>814</v>
      </c>
      <c r="G134" s="164"/>
      <c r="H134" s="164"/>
      <c r="I134" s="164"/>
      <c r="J134" s="164"/>
      <c r="K134" s="164"/>
      <c r="L134" s="29"/>
      <c r="M134" s="28"/>
      <c r="N134" s="28"/>
      <c r="O134" s="28"/>
      <c r="P134" s="28"/>
      <c r="Q134" s="28"/>
      <c r="R134" s="28"/>
      <c r="S134" s="28"/>
      <c r="T134" s="28"/>
      <c r="U134" s="28"/>
      <c r="V134" s="28"/>
      <c r="AK134" s="16" t="s">
        <v>189</v>
      </c>
      <c r="AL134" s="16" t="s">
        <v>88</v>
      </c>
    </row>
    <row r="135" spans="1:56" s="2" customFormat="1" ht="16.5" customHeight="1">
      <c r="A135" s="28"/>
      <c r="B135" s="134"/>
      <c r="C135" s="164"/>
      <c r="D135" s="145" t="s">
        <v>189</v>
      </c>
      <c r="E135" s="164"/>
      <c r="F135" s="169" t="s">
        <v>811</v>
      </c>
      <c r="G135" s="164"/>
      <c r="H135" s="164"/>
      <c r="I135" s="164"/>
      <c r="J135" s="164"/>
      <c r="K135" s="164"/>
      <c r="L135" s="29"/>
      <c r="M135" s="28"/>
      <c r="N135" s="28"/>
      <c r="O135" s="28"/>
      <c r="P135" s="28"/>
      <c r="Q135" s="28"/>
      <c r="R135" s="28"/>
      <c r="S135" s="28"/>
      <c r="T135" s="28"/>
      <c r="U135" s="28"/>
      <c r="V135" s="28"/>
      <c r="AI135" s="141" t="s">
        <v>795</v>
      </c>
      <c r="AK135" s="141" t="s">
        <v>180</v>
      </c>
      <c r="AL135" s="141" t="s">
        <v>88</v>
      </c>
      <c r="AP135" s="16" t="s">
        <v>178</v>
      </c>
      <c r="AV135" s="142" t="e">
        <f>IF(#REF!="základní",J135,0)</f>
        <v>#REF!</v>
      </c>
      <c r="AW135" s="142" t="e">
        <f>IF(#REF!="snížená",J135,0)</f>
        <v>#REF!</v>
      </c>
      <c r="AX135" s="142" t="e">
        <f>IF(#REF!="zákl. přenesená",J135,0)</f>
        <v>#REF!</v>
      </c>
      <c r="AY135" s="142" t="e">
        <f>IF(#REF!="sníž. přenesená",J135,0)</f>
        <v>#REF!</v>
      </c>
      <c r="AZ135" s="142" t="e">
        <f>IF(#REF!="nulová",J135,0)</f>
        <v>#REF!</v>
      </c>
      <c r="BA135" s="16" t="s">
        <v>86</v>
      </c>
      <c r="BB135" s="142">
        <f>ROUND(I135*H135,2)</f>
        <v>0</v>
      </c>
      <c r="BC135" s="16" t="s">
        <v>795</v>
      </c>
      <c r="BD135" s="141" t="s">
        <v>810</v>
      </c>
    </row>
    <row r="136" spans="1:56" s="2" customFormat="1" ht="12.75">
      <c r="A136" s="28"/>
      <c r="B136" s="29"/>
      <c r="C136" s="12"/>
      <c r="D136" s="127" t="s">
        <v>77</v>
      </c>
      <c r="E136" s="132" t="s">
        <v>816</v>
      </c>
      <c r="F136" s="168" t="s">
        <v>817</v>
      </c>
      <c r="G136" s="12"/>
      <c r="H136" s="12"/>
      <c r="I136" s="12"/>
      <c r="J136" s="133">
        <f>J137+J140+J143+J146+J149+J152</f>
        <v>0</v>
      </c>
      <c r="K136" s="12"/>
      <c r="L136" s="29"/>
      <c r="M136" s="28"/>
      <c r="N136" s="28"/>
      <c r="O136" s="28"/>
      <c r="P136" s="28"/>
      <c r="Q136" s="28"/>
      <c r="R136" s="28"/>
      <c r="S136" s="28"/>
      <c r="T136" s="28"/>
      <c r="U136" s="28"/>
      <c r="V136" s="28"/>
      <c r="AK136" s="16" t="s">
        <v>187</v>
      </c>
      <c r="AL136" s="16" t="s">
        <v>88</v>
      </c>
    </row>
    <row r="137" spans="1:56" s="2" customFormat="1" ht="21.75" customHeight="1">
      <c r="A137" s="28"/>
      <c r="B137" s="29"/>
      <c r="C137" s="135">
        <v>5</v>
      </c>
      <c r="D137" s="135" t="s">
        <v>180</v>
      </c>
      <c r="E137" s="136" t="s">
        <v>818</v>
      </c>
      <c r="F137" s="165" t="s">
        <v>854</v>
      </c>
      <c r="G137" s="138" t="s">
        <v>848</v>
      </c>
      <c r="H137" s="139">
        <v>1</v>
      </c>
      <c r="I137" s="140"/>
      <c r="J137" s="140">
        <f>ROUND(I137*H137,2)</f>
        <v>0</v>
      </c>
      <c r="K137" s="137" t="s">
        <v>184</v>
      </c>
      <c r="L137" s="29"/>
      <c r="M137" s="28"/>
      <c r="N137" s="28"/>
      <c r="O137" s="28"/>
      <c r="P137" s="28"/>
      <c r="Q137" s="28"/>
      <c r="R137" s="28"/>
      <c r="S137" s="28"/>
      <c r="T137" s="28"/>
      <c r="U137" s="28"/>
      <c r="V137" s="28"/>
      <c r="AK137" s="16" t="s">
        <v>189</v>
      </c>
      <c r="AL137" s="16" t="s">
        <v>88</v>
      </c>
    </row>
    <row r="138" spans="1:56" s="2" customFormat="1" ht="79.5" customHeight="1">
      <c r="A138" s="28"/>
      <c r="B138" s="134"/>
      <c r="C138" s="164"/>
      <c r="D138" s="143" t="s">
        <v>187</v>
      </c>
      <c r="E138" s="164"/>
      <c r="F138" s="166" t="s">
        <v>855</v>
      </c>
      <c r="G138" s="164"/>
      <c r="H138" s="164"/>
      <c r="I138" s="164"/>
      <c r="J138" s="164"/>
      <c r="K138" s="164"/>
      <c r="L138" s="29"/>
      <c r="M138" s="28"/>
      <c r="N138" s="28"/>
      <c r="O138" s="28"/>
      <c r="P138" s="28"/>
      <c r="Q138" s="28"/>
      <c r="R138" s="28"/>
      <c r="S138" s="28"/>
      <c r="T138" s="28"/>
      <c r="U138" s="28"/>
      <c r="V138" s="28"/>
      <c r="AI138" s="141" t="s">
        <v>795</v>
      </c>
      <c r="AK138" s="141" t="s">
        <v>180</v>
      </c>
      <c r="AL138" s="141" t="s">
        <v>88</v>
      </c>
      <c r="AP138" s="16" t="s">
        <v>178</v>
      </c>
      <c r="AV138" s="142" t="e">
        <f>IF(#REF!="základní",J138,0)</f>
        <v>#REF!</v>
      </c>
      <c r="AW138" s="142" t="e">
        <f>IF(#REF!="snížená",J138,0)</f>
        <v>#REF!</v>
      </c>
      <c r="AX138" s="142" t="e">
        <f>IF(#REF!="zákl. přenesená",J138,0)</f>
        <v>#REF!</v>
      </c>
      <c r="AY138" s="142" t="e">
        <f>IF(#REF!="sníž. přenesená",J138,0)</f>
        <v>#REF!</v>
      </c>
      <c r="AZ138" s="142" t="e">
        <f>IF(#REF!="nulová",J138,0)</f>
        <v>#REF!</v>
      </c>
      <c r="BA138" s="16" t="s">
        <v>86</v>
      </c>
      <c r="BB138" s="142">
        <f>ROUND(I138*H138,2)</f>
        <v>0</v>
      </c>
      <c r="BC138" s="16" t="s">
        <v>795</v>
      </c>
      <c r="BD138" s="141" t="s">
        <v>812</v>
      </c>
    </row>
    <row r="139" spans="1:56" s="2" customFormat="1">
      <c r="A139" s="28"/>
      <c r="B139" s="29"/>
      <c r="C139" s="164"/>
      <c r="D139" s="145" t="s">
        <v>189</v>
      </c>
      <c r="E139" s="164"/>
      <c r="F139" s="169" t="s">
        <v>820</v>
      </c>
      <c r="G139" s="164"/>
      <c r="H139" s="164"/>
      <c r="I139" s="164"/>
      <c r="J139" s="164"/>
      <c r="K139" s="164"/>
      <c r="L139" s="29"/>
      <c r="M139" s="28"/>
      <c r="N139" s="28"/>
      <c r="O139" s="28"/>
      <c r="P139" s="28"/>
      <c r="Q139" s="28"/>
      <c r="R139" s="28"/>
      <c r="S139" s="28"/>
      <c r="T139" s="28"/>
      <c r="U139" s="28"/>
      <c r="V139" s="28"/>
      <c r="AK139" s="16" t="s">
        <v>187</v>
      </c>
      <c r="AL139" s="16" t="s">
        <v>88</v>
      </c>
    </row>
    <row r="140" spans="1:56" s="2" customFormat="1" ht="12">
      <c r="A140" s="28"/>
      <c r="B140" s="29"/>
      <c r="C140" s="135">
        <v>6</v>
      </c>
      <c r="D140" s="135" t="s">
        <v>180</v>
      </c>
      <c r="E140" s="136" t="s">
        <v>821</v>
      </c>
      <c r="F140" s="165" t="s">
        <v>856</v>
      </c>
      <c r="G140" s="138" t="s">
        <v>848</v>
      </c>
      <c r="H140" s="139">
        <v>1</v>
      </c>
      <c r="I140" s="140"/>
      <c r="J140" s="140">
        <f>ROUND(I140*H140,2)</f>
        <v>0</v>
      </c>
      <c r="K140" s="137" t="s">
        <v>184</v>
      </c>
      <c r="L140" s="29"/>
      <c r="M140" s="28"/>
      <c r="N140" s="28"/>
      <c r="O140" s="28"/>
      <c r="P140" s="28"/>
      <c r="Q140" s="28"/>
      <c r="R140" s="28"/>
      <c r="S140" s="28"/>
      <c r="T140" s="28"/>
      <c r="U140" s="28"/>
      <c r="V140" s="28"/>
      <c r="AK140" s="16" t="s">
        <v>629</v>
      </c>
      <c r="AL140" s="16" t="s">
        <v>88</v>
      </c>
    </row>
    <row r="141" spans="1:56" s="2" customFormat="1" ht="61.5" customHeight="1">
      <c r="A141" s="28"/>
      <c r="B141" s="134"/>
      <c r="C141" s="164"/>
      <c r="D141" s="143" t="s">
        <v>187</v>
      </c>
      <c r="E141" s="164"/>
      <c r="F141" s="166" t="s">
        <v>857</v>
      </c>
      <c r="G141" s="164"/>
      <c r="H141" s="164"/>
      <c r="I141" s="164"/>
      <c r="J141" s="164"/>
      <c r="K141" s="164"/>
      <c r="L141" s="29"/>
      <c r="M141" s="28"/>
      <c r="N141" s="28"/>
      <c r="O141" s="28"/>
      <c r="P141" s="28"/>
      <c r="Q141" s="28"/>
      <c r="R141" s="28"/>
      <c r="S141" s="28"/>
      <c r="T141" s="28"/>
      <c r="U141" s="28"/>
      <c r="V141" s="28"/>
      <c r="AI141" s="141" t="s">
        <v>795</v>
      </c>
      <c r="AK141" s="141" t="s">
        <v>180</v>
      </c>
      <c r="AL141" s="141" t="s">
        <v>88</v>
      </c>
      <c r="AP141" s="16" t="s">
        <v>178</v>
      </c>
      <c r="AV141" s="142" t="e">
        <f>IF(#REF!="základní",J141,0)</f>
        <v>#REF!</v>
      </c>
      <c r="AW141" s="142" t="e">
        <f>IF(#REF!="snížená",J141,0)</f>
        <v>#REF!</v>
      </c>
      <c r="AX141" s="142" t="e">
        <f>IF(#REF!="zákl. přenesená",J141,0)</f>
        <v>#REF!</v>
      </c>
      <c r="AY141" s="142" t="e">
        <f>IF(#REF!="sníž. přenesená",J141,0)</f>
        <v>#REF!</v>
      </c>
      <c r="AZ141" s="142" t="e">
        <f>IF(#REF!="nulová",J141,0)</f>
        <v>#REF!</v>
      </c>
      <c r="BA141" s="16" t="s">
        <v>86</v>
      </c>
      <c r="BB141" s="142">
        <f>ROUND(I141*H141,2)</f>
        <v>0</v>
      </c>
      <c r="BC141" s="16" t="s">
        <v>795</v>
      </c>
      <c r="BD141" s="141" t="s">
        <v>813</v>
      </c>
    </row>
    <row r="142" spans="1:56" s="2" customFormat="1" ht="26.25" customHeight="1">
      <c r="A142" s="28"/>
      <c r="B142" s="29"/>
      <c r="C142" s="164"/>
      <c r="D142" s="145" t="s">
        <v>189</v>
      </c>
      <c r="E142" s="164"/>
      <c r="F142" s="169" t="s">
        <v>823</v>
      </c>
      <c r="G142" s="164"/>
      <c r="H142" s="164"/>
      <c r="I142" s="164"/>
      <c r="J142" s="164"/>
      <c r="K142" s="164"/>
      <c r="L142" s="29"/>
      <c r="M142" s="28"/>
      <c r="N142" s="28"/>
      <c r="O142" s="28"/>
      <c r="P142" s="28"/>
      <c r="Q142" s="28"/>
      <c r="R142" s="28"/>
      <c r="S142" s="28"/>
      <c r="T142" s="28"/>
      <c r="U142" s="28"/>
      <c r="V142" s="28"/>
      <c r="AK142" s="16" t="s">
        <v>187</v>
      </c>
      <c r="AL142" s="16" t="s">
        <v>88</v>
      </c>
    </row>
    <row r="143" spans="1:56" s="2" customFormat="1" ht="24">
      <c r="A143" s="28"/>
      <c r="B143" s="29"/>
      <c r="C143" s="135">
        <v>7</v>
      </c>
      <c r="D143" s="135" t="s">
        <v>180</v>
      </c>
      <c r="E143" s="136" t="s">
        <v>824</v>
      </c>
      <c r="F143" s="165" t="s">
        <v>858</v>
      </c>
      <c r="G143" s="138" t="s">
        <v>848</v>
      </c>
      <c r="H143" s="139">
        <v>1</v>
      </c>
      <c r="I143" s="140"/>
      <c r="J143" s="140">
        <f>ROUND(I143*H143,2)</f>
        <v>0</v>
      </c>
      <c r="K143" s="137" t="s">
        <v>184</v>
      </c>
      <c r="L143" s="29"/>
      <c r="M143" s="28"/>
      <c r="N143" s="28"/>
      <c r="O143" s="28"/>
      <c r="P143" s="28"/>
      <c r="Q143" s="28"/>
      <c r="R143" s="28"/>
      <c r="S143" s="28"/>
      <c r="T143" s="28"/>
      <c r="U143" s="28"/>
      <c r="V143" s="28"/>
      <c r="AK143" s="16" t="s">
        <v>189</v>
      </c>
      <c r="AL143" s="16" t="s">
        <v>88</v>
      </c>
    </row>
    <row r="144" spans="1:56" s="2" customFormat="1" ht="29.25">
      <c r="A144" s="28"/>
      <c r="B144" s="29"/>
      <c r="C144" s="164"/>
      <c r="D144" s="143" t="s">
        <v>187</v>
      </c>
      <c r="E144" s="164"/>
      <c r="F144" s="166" t="s">
        <v>859</v>
      </c>
      <c r="G144" s="164"/>
      <c r="H144" s="164"/>
      <c r="I144" s="164"/>
      <c r="J144" s="164"/>
      <c r="K144" s="164"/>
      <c r="L144" s="29"/>
      <c r="M144" s="28"/>
      <c r="N144" s="28"/>
      <c r="O144" s="28"/>
      <c r="P144" s="28"/>
      <c r="Q144" s="28"/>
      <c r="R144" s="28"/>
      <c r="S144" s="28"/>
      <c r="T144" s="28"/>
      <c r="U144" s="28"/>
      <c r="V144" s="28"/>
      <c r="AK144" s="16" t="s">
        <v>629</v>
      </c>
      <c r="AL144" s="16" t="s">
        <v>88</v>
      </c>
    </row>
    <row r="145" spans="1:56" s="2" customFormat="1" ht="16.5" customHeight="1">
      <c r="A145" s="28"/>
      <c r="B145" s="134"/>
      <c r="C145" s="164"/>
      <c r="D145" s="145" t="s">
        <v>189</v>
      </c>
      <c r="E145" s="164"/>
      <c r="F145" s="169" t="s">
        <v>826</v>
      </c>
      <c r="G145" s="164"/>
      <c r="H145" s="164"/>
      <c r="I145" s="164"/>
      <c r="J145" s="164"/>
      <c r="K145" s="164"/>
      <c r="L145" s="29"/>
      <c r="M145" s="28"/>
      <c r="N145" s="28"/>
      <c r="O145" s="28"/>
      <c r="P145" s="28"/>
      <c r="Q145" s="28"/>
      <c r="R145" s="28"/>
      <c r="S145" s="28"/>
      <c r="T145" s="28"/>
      <c r="U145" s="28"/>
      <c r="V145" s="28"/>
      <c r="AI145" s="141" t="s">
        <v>795</v>
      </c>
      <c r="AK145" s="141" t="s">
        <v>180</v>
      </c>
      <c r="AL145" s="141" t="s">
        <v>88</v>
      </c>
      <c r="AP145" s="16" t="s">
        <v>178</v>
      </c>
      <c r="AV145" s="142" t="e">
        <f>IF(#REF!="základní",J145,0)</f>
        <v>#REF!</v>
      </c>
      <c r="AW145" s="142" t="e">
        <f>IF(#REF!="snížená",J145,0)</f>
        <v>#REF!</v>
      </c>
      <c r="AX145" s="142" t="e">
        <f>IF(#REF!="zákl. přenesená",J145,0)</f>
        <v>#REF!</v>
      </c>
      <c r="AY145" s="142" t="e">
        <f>IF(#REF!="sníž. přenesená",J145,0)</f>
        <v>#REF!</v>
      </c>
      <c r="AZ145" s="142" t="e">
        <f>IF(#REF!="nulová",J145,0)</f>
        <v>#REF!</v>
      </c>
      <c r="BA145" s="16" t="s">
        <v>86</v>
      </c>
      <c r="BB145" s="142">
        <f>ROUND(I145*H145,2)</f>
        <v>0</v>
      </c>
      <c r="BC145" s="16" t="s">
        <v>795</v>
      </c>
      <c r="BD145" s="141" t="s">
        <v>815</v>
      </c>
    </row>
    <row r="146" spans="1:56" s="2" customFormat="1" ht="24">
      <c r="A146" s="28"/>
      <c r="B146" s="29"/>
      <c r="C146" s="135">
        <v>8</v>
      </c>
      <c r="D146" s="135" t="s">
        <v>180</v>
      </c>
      <c r="E146" s="136" t="s">
        <v>827</v>
      </c>
      <c r="F146" s="165" t="s">
        <v>860</v>
      </c>
      <c r="G146" s="138" t="s">
        <v>828</v>
      </c>
      <c r="H146" s="139">
        <v>1</v>
      </c>
      <c r="I146" s="140"/>
      <c r="J146" s="140">
        <f>ROUND(I146*H146,2)</f>
        <v>0</v>
      </c>
      <c r="K146" s="137" t="s">
        <v>184</v>
      </c>
      <c r="L146" s="29"/>
      <c r="M146" s="28"/>
      <c r="N146" s="28"/>
      <c r="O146" s="28"/>
      <c r="P146" s="28"/>
      <c r="Q146" s="28"/>
      <c r="R146" s="28"/>
      <c r="S146" s="28"/>
      <c r="T146" s="28"/>
      <c r="U146" s="28"/>
      <c r="V146" s="28"/>
      <c r="AK146" s="16" t="s">
        <v>187</v>
      </c>
      <c r="AL146" s="16" t="s">
        <v>88</v>
      </c>
    </row>
    <row r="147" spans="1:56" s="2" customFormat="1" ht="39">
      <c r="A147" s="28"/>
      <c r="B147" s="29"/>
      <c r="C147" s="164"/>
      <c r="D147" s="143" t="s">
        <v>187</v>
      </c>
      <c r="E147" s="164"/>
      <c r="F147" s="166" t="s">
        <v>861</v>
      </c>
      <c r="G147" s="164"/>
      <c r="H147" s="164"/>
      <c r="I147" s="164"/>
      <c r="J147" s="164"/>
      <c r="K147" s="164"/>
      <c r="L147" s="29"/>
      <c r="M147" s="28"/>
      <c r="N147" s="28"/>
      <c r="O147" s="28"/>
      <c r="P147" s="28"/>
      <c r="Q147" s="28"/>
      <c r="R147" s="28"/>
      <c r="S147" s="28"/>
      <c r="T147" s="28"/>
      <c r="U147" s="28"/>
      <c r="V147" s="28"/>
      <c r="AK147" s="16" t="s">
        <v>189</v>
      </c>
      <c r="AL147" s="16" t="s">
        <v>88</v>
      </c>
    </row>
    <row r="148" spans="1:56" s="12" customFormat="1" ht="22.9" customHeight="1">
      <c r="B148" s="126"/>
      <c r="C148" s="164"/>
      <c r="D148" s="143" t="s">
        <v>629</v>
      </c>
      <c r="E148" s="164"/>
      <c r="F148" s="167" t="s">
        <v>830</v>
      </c>
      <c r="G148" s="164"/>
      <c r="H148" s="164"/>
      <c r="I148" s="164"/>
      <c r="J148" s="164"/>
      <c r="K148" s="164"/>
      <c r="L148" s="126"/>
      <c r="AI148" s="127" t="s">
        <v>120</v>
      </c>
      <c r="AK148" s="130" t="s">
        <v>77</v>
      </c>
      <c r="AL148" s="130" t="s">
        <v>86</v>
      </c>
      <c r="AP148" s="127" t="s">
        <v>178</v>
      </c>
      <c r="BB148" s="131">
        <f>SUM(BB149:BB166)</f>
        <v>0</v>
      </c>
    </row>
    <row r="149" spans="1:56" s="2" customFormat="1" ht="16.5" customHeight="1">
      <c r="A149" s="28"/>
      <c r="B149" s="134"/>
      <c r="C149" s="170">
        <v>9</v>
      </c>
      <c r="D149" s="170" t="s">
        <v>180</v>
      </c>
      <c r="E149" s="171" t="s">
        <v>831</v>
      </c>
      <c r="F149" s="165" t="s">
        <v>832</v>
      </c>
      <c r="G149" s="172" t="s">
        <v>848</v>
      </c>
      <c r="H149" s="173">
        <v>1</v>
      </c>
      <c r="I149" s="140"/>
      <c r="J149" s="174">
        <f>ROUND(I149*H149,2)</f>
        <v>0</v>
      </c>
      <c r="K149" s="165" t="s">
        <v>184</v>
      </c>
      <c r="L149" s="29"/>
      <c r="M149" s="28"/>
      <c r="N149" s="28"/>
      <c r="O149" s="28"/>
      <c r="P149" s="28"/>
      <c r="Q149" s="28"/>
      <c r="R149" s="28"/>
      <c r="S149" s="28"/>
      <c r="T149" s="28"/>
      <c r="U149" s="28"/>
      <c r="V149" s="28"/>
      <c r="AI149" s="141" t="s">
        <v>795</v>
      </c>
      <c r="AK149" s="141" t="s">
        <v>180</v>
      </c>
      <c r="AL149" s="141" t="s">
        <v>88</v>
      </c>
      <c r="AP149" s="16" t="s">
        <v>178</v>
      </c>
      <c r="AV149" s="142" t="e">
        <f>IF(#REF!="základní",J149,0)</f>
        <v>#REF!</v>
      </c>
      <c r="AW149" s="142" t="e">
        <f>IF(#REF!="snížená",J149,0)</f>
        <v>#REF!</v>
      </c>
      <c r="AX149" s="142" t="e">
        <f>IF(#REF!="zákl. přenesená",J149,0)</f>
        <v>#REF!</v>
      </c>
      <c r="AY149" s="142" t="e">
        <f>IF(#REF!="sníž. přenesená",J149,0)</f>
        <v>#REF!</v>
      </c>
      <c r="AZ149" s="142" t="e">
        <f>IF(#REF!="nulová",J149,0)</f>
        <v>#REF!</v>
      </c>
      <c r="BA149" s="16" t="s">
        <v>86</v>
      </c>
      <c r="BB149" s="142">
        <f>ROUND(I149*H149,2)</f>
        <v>0</v>
      </c>
      <c r="BC149" s="16" t="s">
        <v>795</v>
      </c>
      <c r="BD149" s="141" t="s">
        <v>819</v>
      </c>
    </row>
    <row r="150" spans="1:56" s="2" customFormat="1">
      <c r="A150" s="28"/>
      <c r="B150" s="29"/>
      <c r="C150" s="164"/>
      <c r="D150" s="143" t="s">
        <v>187</v>
      </c>
      <c r="E150" s="164"/>
      <c r="F150" s="166" t="s">
        <v>832</v>
      </c>
      <c r="G150" s="164"/>
      <c r="H150" s="164"/>
      <c r="I150" s="164"/>
      <c r="J150" s="164"/>
      <c r="K150" s="164"/>
      <c r="L150" s="29"/>
      <c r="M150" s="28"/>
      <c r="N150" s="28"/>
      <c r="O150" s="28"/>
      <c r="P150" s="28"/>
      <c r="Q150" s="28"/>
      <c r="R150" s="28"/>
      <c r="S150" s="28"/>
      <c r="T150" s="28"/>
      <c r="U150" s="28"/>
      <c r="V150" s="28"/>
      <c r="AK150" s="16" t="s">
        <v>187</v>
      </c>
      <c r="AL150" s="16" t="s">
        <v>88</v>
      </c>
    </row>
    <row r="151" spans="1:56" s="2" customFormat="1">
      <c r="A151" s="28"/>
      <c r="B151" s="29"/>
      <c r="C151" s="164"/>
      <c r="D151" s="145" t="s">
        <v>189</v>
      </c>
      <c r="E151" s="164"/>
      <c r="F151" s="169" t="s">
        <v>834</v>
      </c>
      <c r="G151" s="164"/>
      <c r="H151" s="164"/>
      <c r="I151" s="164"/>
      <c r="J151" s="164"/>
      <c r="K151" s="164"/>
      <c r="L151" s="29"/>
      <c r="M151" s="28"/>
      <c r="N151" s="28"/>
      <c r="O151" s="28"/>
      <c r="P151" s="28"/>
      <c r="Q151" s="28"/>
      <c r="R151" s="28"/>
      <c r="S151" s="28"/>
      <c r="T151" s="28"/>
      <c r="U151" s="28"/>
      <c r="V151" s="28"/>
      <c r="AK151" s="16" t="s">
        <v>189</v>
      </c>
      <c r="AL151" s="16" t="s">
        <v>88</v>
      </c>
    </row>
    <row r="152" spans="1:56" s="2" customFormat="1" ht="16.5" customHeight="1">
      <c r="A152" s="28"/>
      <c r="B152" s="134"/>
      <c r="C152" s="135">
        <v>10</v>
      </c>
      <c r="D152" s="135" t="s">
        <v>180</v>
      </c>
      <c r="E152" s="136" t="s">
        <v>835</v>
      </c>
      <c r="F152" s="165" t="s">
        <v>862</v>
      </c>
      <c r="G152" s="138" t="s">
        <v>848</v>
      </c>
      <c r="H152" s="139">
        <v>1</v>
      </c>
      <c r="I152" s="140"/>
      <c r="J152" s="140">
        <f>ROUND(I152*H152,2)</f>
        <v>0</v>
      </c>
      <c r="K152" s="137" t="s">
        <v>184</v>
      </c>
      <c r="L152" s="29"/>
      <c r="M152" s="28"/>
      <c r="N152" s="28"/>
      <c r="O152" s="28"/>
      <c r="P152" s="28"/>
      <c r="Q152" s="28"/>
      <c r="R152" s="28"/>
      <c r="S152" s="28"/>
      <c r="T152" s="28"/>
      <c r="U152" s="28"/>
      <c r="V152" s="28"/>
      <c r="AI152" s="141" t="s">
        <v>795</v>
      </c>
      <c r="AK152" s="141" t="s">
        <v>180</v>
      </c>
      <c r="AL152" s="141" t="s">
        <v>88</v>
      </c>
      <c r="AP152" s="16" t="s">
        <v>178</v>
      </c>
      <c r="AV152" s="142" t="e">
        <f>IF(#REF!="základní",J152,0)</f>
        <v>#REF!</v>
      </c>
      <c r="AW152" s="142" t="e">
        <f>IF(#REF!="snížená",J152,0)</f>
        <v>#REF!</v>
      </c>
      <c r="AX152" s="142" t="e">
        <f>IF(#REF!="zákl. přenesená",J152,0)</f>
        <v>#REF!</v>
      </c>
      <c r="AY152" s="142" t="e">
        <f>IF(#REF!="sníž. přenesená",J152,0)</f>
        <v>#REF!</v>
      </c>
      <c r="AZ152" s="142" t="e">
        <f>IF(#REF!="nulová",J152,0)</f>
        <v>#REF!</v>
      </c>
      <c r="BA152" s="16" t="s">
        <v>86</v>
      </c>
      <c r="BB152" s="142">
        <f>ROUND(I152*H152,2)</f>
        <v>0</v>
      </c>
      <c r="BC152" s="16" t="s">
        <v>795</v>
      </c>
      <c r="BD152" s="141" t="s">
        <v>822</v>
      </c>
    </row>
    <row r="153" spans="1:56" s="2" customFormat="1" ht="48.75">
      <c r="A153" s="28"/>
      <c r="B153" s="29"/>
      <c r="C153" s="164"/>
      <c r="D153" s="143" t="s">
        <v>187</v>
      </c>
      <c r="E153" s="164"/>
      <c r="F153" s="166" t="s">
        <v>863</v>
      </c>
      <c r="G153" s="164"/>
      <c r="H153" s="164"/>
      <c r="I153" s="164"/>
      <c r="J153" s="164"/>
      <c r="K153" s="164"/>
      <c r="L153" s="29"/>
      <c r="M153" s="28"/>
      <c r="N153" s="28"/>
      <c r="O153" s="28"/>
      <c r="P153" s="28"/>
      <c r="Q153" s="28"/>
      <c r="R153" s="28"/>
      <c r="S153" s="28"/>
      <c r="T153" s="28"/>
      <c r="U153" s="28"/>
      <c r="V153" s="28"/>
      <c r="AK153" s="16" t="s">
        <v>187</v>
      </c>
      <c r="AL153" s="16" t="s">
        <v>88</v>
      </c>
    </row>
    <row r="154" spans="1:56" s="2" customFormat="1">
      <c r="A154" s="28"/>
      <c r="B154" s="29"/>
      <c r="C154" s="164"/>
      <c r="D154" s="145" t="s">
        <v>189</v>
      </c>
      <c r="E154" s="164"/>
      <c r="F154" s="169" t="s">
        <v>837</v>
      </c>
      <c r="G154" s="164"/>
      <c r="H154" s="164"/>
      <c r="I154" s="164"/>
      <c r="J154" s="164"/>
      <c r="K154" s="164"/>
      <c r="L154" s="29"/>
      <c r="M154" s="28"/>
      <c r="N154" s="28"/>
      <c r="O154" s="28"/>
      <c r="P154" s="28"/>
      <c r="Q154" s="28"/>
      <c r="R154" s="28"/>
      <c r="S154" s="28"/>
      <c r="T154" s="28"/>
      <c r="U154" s="28"/>
      <c r="V154" s="28"/>
      <c r="AK154" s="16" t="s">
        <v>189</v>
      </c>
      <c r="AL154" s="16" t="s">
        <v>88</v>
      </c>
    </row>
    <row r="155" spans="1:56" s="2" customFormat="1" ht="24.2" customHeight="1">
      <c r="A155" s="28"/>
      <c r="B155" s="134"/>
      <c r="C155" s="12"/>
      <c r="D155" s="127" t="s">
        <v>77</v>
      </c>
      <c r="E155" s="132" t="s">
        <v>838</v>
      </c>
      <c r="F155" s="168" t="s">
        <v>839</v>
      </c>
      <c r="G155" s="12"/>
      <c r="H155" s="12"/>
      <c r="I155" s="12"/>
      <c r="J155" s="133">
        <f>J156+J158</f>
        <v>0</v>
      </c>
      <c r="K155" s="12"/>
      <c r="L155" s="29"/>
      <c r="M155" s="28"/>
      <c r="N155" s="28"/>
      <c r="O155" s="28"/>
      <c r="P155" s="28"/>
      <c r="Q155" s="28"/>
      <c r="R155" s="28"/>
      <c r="S155" s="28"/>
      <c r="T155" s="28"/>
      <c r="U155" s="28"/>
      <c r="V155" s="28"/>
      <c r="AI155" s="141" t="s">
        <v>795</v>
      </c>
      <c r="AK155" s="141" t="s">
        <v>180</v>
      </c>
      <c r="AL155" s="141" t="s">
        <v>88</v>
      </c>
      <c r="AP155" s="16" t="s">
        <v>178</v>
      </c>
      <c r="AV155" s="142" t="e">
        <f>IF(#REF!="základní",J155,0)</f>
        <v>#REF!</v>
      </c>
      <c r="AW155" s="142" t="e">
        <f>IF(#REF!="snížená",J155,0)</f>
        <v>#REF!</v>
      </c>
      <c r="AX155" s="142" t="e">
        <f>IF(#REF!="zákl. přenesená",J155,0)</f>
        <v>#REF!</v>
      </c>
      <c r="AY155" s="142" t="e">
        <f>IF(#REF!="sníž. přenesená",J155,0)</f>
        <v>#REF!</v>
      </c>
      <c r="AZ155" s="142" t="e">
        <f>IF(#REF!="nulová",J155,0)</f>
        <v>#REF!</v>
      </c>
      <c r="BA155" s="16" t="s">
        <v>86</v>
      </c>
      <c r="BB155" s="142">
        <f>ROUND(I155*H155,2)</f>
        <v>0</v>
      </c>
      <c r="BC155" s="16" t="s">
        <v>795</v>
      </c>
      <c r="BD155" s="141" t="s">
        <v>825</v>
      </c>
    </row>
    <row r="156" spans="1:56" s="2" customFormat="1" ht="12">
      <c r="A156" s="28"/>
      <c r="B156" s="29"/>
      <c r="C156" s="135">
        <v>11</v>
      </c>
      <c r="D156" s="135" t="s">
        <v>180</v>
      </c>
      <c r="E156" s="136" t="s">
        <v>840</v>
      </c>
      <c r="F156" s="165" t="s">
        <v>864</v>
      </c>
      <c r="G156" s="138" t="s">
        <v>848</v>
      </c>
      <c r="H156" s="139">
        <v>1</v>
      </c>
      <c r="I156" s="140"/>
      <c r="J156" s="140">
        <f>ROUND(I156*H156,2)</f>
        <v>0</v>
      </c>
      <c r="K156" s="137" t="s">
        <v>1</v>
      </c>
      <c r="L156" s="29"/>
      <c r="M156" s="28"/>
      <c r="N156" s="28"/>
      <c r="O156" s="28"/>
      <c r="P156" s="28"/>
      <c r="Q156" s="28"/>
      <c r="R156" s="28"/>
      <c r="S156" s="28"/>
      <c r="T156" s="28"/>
      <c r="U156" s="28"/>
      <c r="V156" s="28"/>
      <c r="AK156" s="16" t="s">
        <v>187</v>
      </c>
      <c r="AL156" s="16" t="s">
        <v>88</v>
      </c>
    </row>
    <row r="157" spans="1:56" s="2" customFormat="1" ht="58.5">
      <c r="A157" s="28"/>
      <c r="B157" s="29"/>
      <c r="C157" s="164"/>
      <c r="D157" s="143" t="s">
        <v>187</v>
      </c>
      <c r="E157" s="164"/>
      <c r="F157" s="166" t="s">
        <v>865</v>
      </c>
      <c r="G157" s="164"/>
      <c r="H157" s="164"/>
      <c r="I157" s="164"/>
      <c r="J157" s="164"/>
      <c r="K157" s="164"/>
      <c r="L157" s="29"/>
      <c r="M157" s="28"/>
      <c r="N157" s="28"/>
      <c r="O157" s="28"/>
      <c r="P157" s="28"/>
      <c r="Q157" s="28"/>
      <c r="R157" s="28"/>
      <c r="S157" s="28"/>
      <c r="T157" s="28"/>
      <c r="U157" s="28"/>
      <c r="V157" s="28"/>
      <c r="AK157" s="16" t="s">
        <v>189</v>
      </c>
      <c r="AL157" s="16" t="s">
        <v>88</v>
      </c>
    </row>
    <row r="158" spans="1:56" s="2" customFormat="1" ht="24.2" customHeight="1">
      <c r="A158" s="28"/>
      <c r="B158" s="134"/>
      <c r="C158" s="135">
        <v>12</v>
      </c>
      <c r="D158" s="135" t="s">
        <v>180</v>
      </c>
      <c r="E158" s="136" t="s">
        <v>866</v>
      </c>
      <c r="F158" s="165" t="s">
        <v>867</v>
      </c>
      <c r="G158" s="138" t="s">
        <v>848</v>
      </c>
      <c r="H158" s="139">
        <v>1</v>
      </c>
      <c r="I158" s="140"/>
      <c r="J158" s="140">
        <f>ROUND(I158*H158,2)</f>
        <v>0</v>
      </c>
      <c r="K158" s="137" t="s">
        <v>1</v>
      </c>
      <c r="L158" s="29"/>
      <c r="M158" s="28"/>
      <c r="N158" s="28"/>
      <c r="O158" s="28"/>
      <c r="P158" s="28"/>
      <c r="Q158" s="28"/>
      <c r="R158" s="28"/>
      <c r="S158" s="28"/>
      <c r="T158" s="28"/>
      <c r="U158" s="28"/>
      <c r="V158" s="28"/>
      <c r="AI158" s="141" t="s">
        <v>795</v>
      </c>
      <c r="AK158" s="141" t="s">
        <v>180</v>
      </c>
      <c r="AL158" s="141" t="s">
        <v>88</v>
      </c>
      <c r="AP158" s="16" t="s">
        <v>178</v>
      </c>
      <c r="AV158" s="142" t="e">
        <f>IF(#REF!="základní",J158,0)</f>
        <v>#REF!</v>
      </c>
      <c r="AW158" s="142" t="e">
        <f>IF(#REF!="snížená",J158,0)</f>
        <v>#REF!</v>
      </c>
      <c r="AX158" s="142" t="e">
        <f>IF(#REF!="zákl. přenesená",J158,0)</f>
        <v>#REF!</v>
      </c>
      <c r="AY158" s="142" t="e">
        <f>IF(#REF!="sníž. přenesená",J158,0)</f>
        <v>#REF!</v>
      </c>
      <c r="AZ158" s="142" t="e">
        <f>IF(#REF!="nulová",J158,0)</f>
        <v>#REF!</v>
      </c>
      <c r="BA158" s="16" t="s">
        <v>86</v>
      </c>
      <c r="BB158" s="142">
        <f>ROUND(I158*H158,2)</f>
        <v>0</v>
      </c>
      <c r="BC158" s="16" t="s">
        <v>795</v>
      </c>
      <c r="BD158" s="141" t="s">
        <v>829</v>
      </c>
    </row>
    <row r="159" spans="1:56" s="2" customFormat="1" ht="58.5">
      <c r="A159" s="28"/>
      <c r="B159" s="29"/>
      <c r="C159" s="164"/>
      <c r="D159" s="143"/>
      <c r="E159" s="164"/>
      <c r="F159" s="166" t="s">
        <v>868</v>
      </c>
      <c r="G159" s="164"/>
      <c r="H159" s="164"/>
      <c r="I159" s="164"/>
      <c r="J159" s="164"/>
      <c r="K159" s="164"/>
      <c r="L159" s="29"/>
      <c r="M159" s="28"/>
      <c r="N159" s="28"/>
      <c r="O159" s="28"/>
      <c r="P159" s="28"/>
      <c r="Q159" s="28"/>
      <c r="R159" s="28"/>
      <c r="S159" s="28"/>
      <c r="T159" s="28"/>
      <c r="U159" s="28"/>
      <c r="V159" s="28"/>
      <c r="AK159" s="16" t="s">
        <v>187</v>
      </c>
      <c r="AL159" s="16" t="s">
        <v>88</v>
      </c>
    </row>
    <row r="160" spans="1:56" s="2" customFormat="1" ht="12.75">
      <c r="A160" s="28"/>
      <c r="B160" s="29"/>
      <c r="C160" s="12"/>
      <c r="D160" s="127" t="s">
        <v>77</v>
      </c>
      <c r="E160" s="132" t="s">
        <v>841</v>
      </c>
      <c r="F160" s="168" t="s">
        <v>842</v>
      </c>
      <c r="G160" s="12"/>
      <c r="H160" s="12"/>
      <c r="I160" s="12"/>
      <c r="J160" s="133">
        <f>J161+J164</f>
        <v>0</v>
      </c>
      <c r="K160" s="12"/>
      <c r="L160" s="29"/>
      <c r="M160" s="28"/>
      <c r="N160" s="28"/>
      <c r="O160" s="28"/>
      <c r="P160" s="28"/>
      <c r="Q160" s="28"/>
      <c r="R160" s="28"/>
      <c r="S160" s="28"/>
      <c r="T160" s="28"/>
      <c r="U160" s="28"/>
      <c r="V160" s="28"/>
      <c r="AK160" s="16" t="s">
        <v>629</v>
      </c>
      <c r="AL160" s="16" t="s">
        <v>88</v>
      </c>
    </row>
    <row r="161" spans="1:56" s="2" customFormat="1" ht="33" customHeight="1">
      <c r="A161" s="28"/>
      <c r="B161" s="134"/>
      <c r="C161" s="135">
        <v>13</v>
      </c>
      <c r="D161" s="135" t="s">
        <v>180</v>
      </c>
      <c r="E161" s="136" t="s">
        <v>843</v>
      </c>
      <c r="F161" s="165" t="s">
        <v>844</v>
      </c>
      <c r="G161" s="138" t="s">
        <v>848</v>
      </c>
      <c r="H161" s="139">
        <v>1</v>
      </c>
      <c r="I161" s="140"/>
      <c r="J161" s="140">
        <f>ROUND(I161*H161,2)</f>
        <v>0</v>
      </c>
      <c r="K161" s="137" t="s">
        <v>1</v>
      </c>
      <c r="L161" s="29"/>
      <c r="M161" s="28"/>
      <c r="N161" s="28"/>
      <c r="O161" s="28"/>
      <c r="P161" s="28"/>
      <c r="Q161" s="28"/>
      <c r="R161" s="28"/>
      <c r="S161" s="28"/>
      <c r="T161" s="28"/>
      <c r="U161" s="28"/>
      <c r="V161" s="28"/>
      <c r="AI161" s="141" t="s">
        <v>795</v>
      </c>
      <c r="AK161" s="141" t="s">
        <v>180</v>
      </c>
      <c r="AL161" s="141" t="s">
        <v>88</v>
      </c>
      <c r="AP161" s="16" t="s">
        <v>178</v>
      </c>
      <c r="AV161" s="142" t="e">
        <f>IF(#REF!="základní",J161,0)</f>
        <v>#REF!</v>
      </c>
      <c r="AW161" s="142" t="e">
        <f>IF(#REF!="snížená",J161,0)</f>
        <v>#REF!</v>
      </c>
      <c r="AX161" s="142" t="e">
        <f>IF(#REF!="zákl. přenesená",J161,0)</f>
        <v>#REF!</v>
      </c>
      <c r="AY161" s="142" t="e">
        <f>IF(#REF!="sníž. přenesená",J161,0)</f>
        <v>#REF!</v>
      </c>
      <c r="AZ161" s="142" t="e">
        <f>IF(#REF!="nulová",J161,0)</f>
        <v>#REF!</v>
      </c>
      <c r="BA161" s="16" t="s">
        <v>86</v>
      </c>
      <c r="BB161" s="142">
        <f>ROUND(I161*H161,2)</f>
        <v>0</v>
      </c>
      <c r="BC161" s="16" t="s">
        <v>795</v>
      </c>
      <c r="BD161" s="141" t="s">
        <v>833</v>
      </c>
    </row>
    <row r="162" spans="1:56" s="2" customFormat="1" ht="19.5">
      <c r="A162" s="28"/>
      <c r="B162" s="29"/>
      <c r="C162" s="164"/>
      <c r="D162" s="143" t="s">
        <v>187</v>
      </c>
      <c r="E162" s="164"/>
      <c r="F162" s="166" t="s">
        <v>845</v>
      </c>
      <c r="G162" s="164"/>
      <c r="H162" s="164"/>
      <c r="I162" s="164"/>
      <c r="J162" s="164"/>
      <c r="K162" s="164"/>
      <c r="L162" s="29"/>
      <c r="M162" s="28"/>
      <c r="N162" s="28"/>
      <c r="O162" s="28"/>
      <c r="P162" s="28"/>
      <c r="Q162" s="28"/>
      <c r="R162" s="28"/>
      <c r="S162" s="28"/>
      <c r="T162" s="28"/>
      <c r="U162" s="28"/>
      <c r="V162" s="28"/>
      <c r="AK162" s="16" t="s">
        <v>187</v>
      </c>
      <c r="AL162" s="16" t="s">
        <v>88</v>
      </c>
    </row>
    <row r="163" spans="1:56" s="2" customFormat="1" ht="48.75">
      <c r="A163" s="28"/>
      <c r="B163" s="29"/>
      <c r="C163" s="164"/>
      <c r="D163" s="143" t="s">
        <v>629</v>
      </c>
      <c r="E163" s="164"/>
      <c r="F163" s="167" t="s">
        <v>846</v>
      </c>
      <c r="G163" s="164"/>
      <c r="H163" s="164"/>
      <c r="I163" s="164"/>
      <c r="J163" s="164"/>
      <c r="K163" s="164"/>
      <c r="L163" s="29"/>
      <c r="M163" s="28"/>
      <c r="N163" s="28"/>
      <c r="O163" s="28"/>
      <c r="P163" s="28"/>
      <c r="Q163" s="28"/>
      <c r="R163" s="28"/>
      <c r="S163" s="28"/>
      <c r="T163" s="28"/>
      <c r="U163" s="28"/>
      <c r="V163" s="28"/>
      <c r="AK163" s="16" t="s">
        <v>189</v>
      </c>
      <c r="AL163" s="16" t="s">
        <v>88</v>
      </c>
    </row>
    <row r="164" spans="1:56" s="2" customFormat="1" ht="16.5" customHeight="1">
      <c r="A164" s="28"/>
      <c r="B164" s="134"/>
      <c r="C164" s="135">
        <v>14</v>
      </c>
      <c r="D164" s="135" t="s">
        <v>180</v>
      </c>
      <c r="E164" s="136" t="s">
        <v>843</v>
      </c>
      <c r="F164" s="165" t="s">
        <v>869</v>
      </c>
      <c r="G164" s="138" t="s">
        <v>848</v>
      </c>
      <c r="H164" s="139">
        <v>1</v>
      </c>
      <c r="I164" s="140"/>
      <c r="J164" s="140">
        <f>ROUND(I164*H164,2)</f>
        <v>0</v>
      </c>
      <c r="K164" s="137" t="s">
        <v>1</v>
      </c>
      <c r="L164" s="29"/>
      <c r="M164" s="28"/>
      <c r="N164" s="28"/>
      <c r="O164" s="28"/>
      <c r="P164" s="28"/>
      <c r="Q164" s="28"/>
      <c r="R164" s="28"/>
      <c r="S164" s="28"/>
      <c r="T164" s="28"/>
      <c r="U164" s="28"/>
      <c r="V164" s="28"/>
      <c r="AI164" s="141" t="s">
        <v>795</v>
      </c>
      <c r="AK164" s="141" t="s">
        <v>180</v>
      </c>
      <c r="AL164" s="141" t="s">
        <v>88</v>
      </c>
      <c r="AP164" s="16" t="s">
        <v>178</v>
      </c>
      <c r="AV164" s="142" t="e">
        <f>IF(#REF!="základní",J164,0)</f>
        <v>#REF!</v>
      </c>
      <c r="AW164" s="142" t="e">
        <f>IF(#REF!="snížená",J164,0)</f>
        <v>#REF!</v>
      </c>
      <c r="AX164" s="142" t="e">
        <f>IF(#REF!="zákl. přenesená",J164,0)</f>
        <v>#REF!</v>
      </c>
      <c r="AY164" s="142" t="e">
        <f>IF(#REF!="sníž. přenesená",J164,0)</f>
        <v>#REF!</v>
      </c>
      <c r="AZ164" s="142" t="e">
        <f>IF(#REF!="nulová",J164,0)</f>
        <v>#REF!</v>
      </c>
      <c r="BA164" s="16" t="s">
        <v>86</v>
      </c>
      <c r="BB164" s="142">
        <f>ROUND(I164*H164,2)</f>
        <v>0</v>
      </c>
      <c r="BC164" s="16" t="s">
        <v>795</v>
      </c>
      <c r="BD164" s="141" t="s">
        <v>836</v>
      </c>
    </row>
    <row r="165" spans="1:56" s="2" customFormat="1" ht="78">
      <c r="A165" s="28"/>
      <c r="B165" s="29"/>
      <c r="C165" s="164"/>
      <c r="D165" s="143" t="s">
        <v>187</v>
      </c>
      <c r="E165" s="164"/>
      <c r="F165" s="144" t="s">
        <v>870</v>
      </c>
      <c r="G165" s="164"/>
      <c r="H165" s="164"/>
      <c r="I165" s="164"/>
      <c r="J165" s="164"/>
      <c r="K165" s="164"/>
      <c r="L165" s="29"/>
      <c r="M165" s="28"/>
      <c r="N165" s="28"/>
      <c r="O165" s="28"/>
      <c r="P165" s="28"/>
      <c r="Q165" s="28"/>
      <c r="R165" s="28"/>
      <c r="S165" s="28"/>
      <c r="T165" s="28"/>
      <c r="U165" s="28"/>
      <c r="V165" s="28"/>
      <c r="AK165" s="16" t="s">
        <v>187</v>
      </c>
      <c r="AL165" s="16" t="s">
        <v>88</v>
      </c>
    </row>
    <row r="166" spans="1:56" s="2" customFormat="1">
      <c r="A166" s="28"/>
      <c r="B166" s="29"/>
      <c r="C166" s="44"/>
      <c r="D166" s="44"/>
      <c r="E166" s="44"/>
      <c r="F166" s="44"/>
      <c r="G166" s="44"/>
      <c r="H166" s="44"/>
      <c r="I166" s="44"/>
      <c r="J166" s="44"/>
      <c r="K166" s="44"/>
      <c r="L166" s="29"/>
      <c r="M166" s="28"/>
      <c r="N166" s="28"/>
      <c r="O166" s="28"/>
      <c r="P166" s="28"/>
      <c r="Q166" s="28"/>
      <c r="R166" s="28"/>
      <c r="S166" s="28"/>
      <c r="T166" s="28"/>
      <c r="U166" s="28"/>
      <c r="V166" s="28"/>
      <c r="AK166" s="16" t="s">
        <v>189</v>
      </c>
      <c r="AL166" s="16" t="s">
        <v>88</v>
      </c>
    </row>
  </sheetData>
  <autoFilter ref="C120:K166"/>
  <mergeCells count="9">
    <mergeCell ref="E87:H87"/>
    <mergeCell ref="E111:H111"/>
    <mergeCell ref="E113:H113"/>
    <mergeCell ref="L2:M2"/>
    <mergeCell ref="E7:H7"/>
    <mergeCell ref="E9:H9"/>
    <mergeCell ref="E18:H18"/>
    <mergeCell ref="E27:H27"/>
    <mergeCell ref="E85:H85"/>
  </mergeCells>
  <hyperlinks>
    <hyperlink ref="F129" r:id="rId1"/>
    <hyperlink ref="F132" r:id="rId2"/>
    <hyperlink ref="F135" r:id="rId3"/>
    <hyperlink ref="F139" r:id="rId4"/>
    <hyperlink ref="F142" r:id="rId5"/>
    <hyperlink ref="F145" r:id="rId6"/>
    <hyperlink ref="F151" r:id="rId7"/>
    <hyperlink ref="F154" r:id="rId8"/>
  </hyperlinks>
  <pageMargins left="0.39374999999999999" right="0.39374999999999999" top="0.39374999999999999" bottom="0.39374999999999999" header="0" footer="0"/>
  <pageSetup paperSize="9" fitToHeight="100" orientation="portrait" blackAndWhite="1" r:id="rId9"/>
  <headerFooter>
    <oddFooter>&amp;CStrana &amp;P z &amp;N</oddFooter>
  </headerFooter>
  <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1190_UB_ch_Val_01ZRN - Uh...</vt:lpstr>
      <vt:lpstr>1190_UB_ch_Val_02VRN - Uh...</vt:lpstr>
      <vt:lpstr>'1190_UB_ch_Val_01ZRN - Uh...'!Názvy_tisku</vt:lpstr>
      <vt:lpstr>'1190_UB_ch_Val_02VRN - Uh...'!Názvy_tisku</vt:lpstr>
      <vt:lpstr>'Rekapitulace stavby'!Názvy_tisku</vt:lpstr>
      <vt:lpstr>'1190_UB_ch_Val_01ZRN - Uh...'!Oblast_tisku</vt:lpstr>
      <vt:lpstr>'1190_UB_ch_Val_02VRN - Uh...'!Oblast_tisku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KUNCIK\jkunc</dc:creator>
  <cp:lastModifiedBy>Libor Obadal</cp:lastModifiedBy>
  <dcterms:created xsi:type="dcterms:W3CDTF">2023-02-06T10:37:43Z</dcterms:created>
  <dcterms:modified xsi:type="dcterms:W3CDTF">2024-01-11T14:15:50Z</dcterms:modified>
</cp:coreProperties>
</file>